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dJay\Documents\TheMatrixExperiment\"/>
    </mc:Choice>
  </mc:AlternateContent>
  <bookViews>
    <workbookView xWindow="0" yWindow="0" windowWidth="20490" windowHeight="7755"/>
  </bookViews>
  <sheets>
    <sheet name="House Versus Bo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Q37" i="1" s="1"/>
  <c r="Q38" i="1" s="1"/>
  <c r="Q39" i="1" s="1"/>
  <c r="Q40" i="1" s="1"/>
  <c r="Q41" i="1" s="1"/>
  <c r="Q42" i="1" s="1"/>
  <c r="Q43" i="1" s="1"/>
  <c r="Q44" i="1" s="1"/>
  <c r="Q45" i="1" s="1"/>
  <c r="I38" i="1"/>
  <c r="I39" i="1"/>
  <c r="I40" i="1" s="1"/>
  <c r="I41" i="1" s="1"/>
  <c r="I42" i="1" s="1"/>
  <c r="I43" i="1" s="1"/>
  <c r="I44" i="1" s="1"/>
  <c r="I45" i="1" s="1"/>
  <c r="I37" i="1"/>
  <c r="H37" i="1" l="1"/>
  <c r="H38" i="1"/>
  <c r="H39" i="1"/>
  <c r="H40" i="1"/>
  <c r="H41" i="1"/>
  <c r="H42" i="1"/>
  <c r="H43" i="1"/>
  <c r="H44" i="1"/>
  <c r="H45" i="1"/>
  <c r="H36" i="1"/>
  <c r="G37" i="1"/>
  <c r="G38" i="1" s="1"/>
  <c r="G39" i="1" s="1"/>
  <c r="G40" i="1" s="1"/>
  <c r="G41" i="1" s="1"/>
  <c r="G42" i="1" s="1"/>
  <c r="G43" i="1" s="1"/>
  <c r="G44" i="1" s="1"/>
  <c r="G45" i="1" s="1"/>
  <c r="G36" i="1"/>
  <c r="S36" i="1" l="1"/>
  <c r="D52" i="1" s="1"/>
  <c r="F52" i="1" s="1"/>
  <c r="S37" i="1"/>
  <c r="D53" i="1" s="1"/>
  <c r="F53" i="1" s="1"/>
  <c r="G22" i="1"/>
  <c r="G27" i="1"/>
  <c r="G23" i="1"/>
  <c r="Q22" i="1"/>
  <c r="Q31" i="1" s="1"/>
  <c r="G31" i="1" l="1"/>
  <c r="G33" i="1" s="1"/>
  <c r="S38" i="1"/>
  <c r="D54" i="1" s="1"/>
  <c r="F54" i="1" s="1"/>
  <c r="S39" i="1" l="1"/>
  <c r="D55" i="1" s="1"/>
  <c r="F55" i="1" s="1"/>
  <c r="S40" i="1" l="1"/>
  <c r="D56" i="1" s="1"/>
  <c r="F56" i="1" s="1"/>
  <c r="S41" i="1" l="1"/>
  <c r="D57" i="1" s="1"/>
  <c r="F57" i="1" s="1"/>
  <c r="S42" i="1" l="1"/>
  <c r="D58" i="1" s="1"/>
  <c r="F58" i="1" s="1"/>
  <c r="S43" i="1" l="1"/>
  <c r="D59" i="1" s="1"/>
  <c r="F59" i="1" s="1"/>
  <c r="S44" i="1" l="1"/>
  <c r="D60" i="1" s="1"/>
  <c r="F60" i="1" s="1"/>
  <c r="S45" i="1" l="1"/>
  <c r="D61" i="1" s="1"/>
  <c r="F61" i="1" s="1"/>
  <c r="H63" i="1" s="1"/>
</calcChain>
</file>

<file path=xl/sharedStrings.xml><?xml version="1.0" encoding="utf-8"?>
<sst xmlns="http://schemas.openxmlformats.org/spreadsheetml/2006/main" count="90" uniqueCount="71">
  <si>
    <t>Narrowboat Versus House</t>
  </si>
  <si>
    <t>Narrowboat</t>
  </si>
  <si>
    <t>House</t>
  </si>
  <si>
    <t>Assumptions</t>
  </si>
  <si>
    <t>Purchase Costs</t>
  </si>
  <si>
    <t>Bought for cash</t>
  </si>
  <si>
    <t>Will appreciate at 5% per year</t>
  </si>
  <si>
    <t>Yearly Running Costs</t>
  </si>
  <si>
    <t>Gas and Electric</t>
  </si>
  <si>
    <t>Diesel and Wood</t>
  </si>
  <si>
    <t>Mooring</t>
  </si>
  <si>
    <t>Mortgage</t>
  </si>
  <si>
    <t>Insurance</t>
  </si>
  <si>
    <t>Home and Contents Insurance</t>
  </si>
  <si>
    <t>Council Tax</t>
  </si>
  <si>
    <t>Band B Council Tax</t>
  </si>
  <si>
    <t>Prompt Payment Discout on C&amp;R T License</t>
  </si>
  <si>
    <t>Canals and River Trust License (yearly)</t>
  </si>
  <si>
    <t>Pro-Rata Blacking (once per two years)</t>
  </si>
  <si>
    <t>Total Yearly Cost exl Contingency</t>
  </si>
  <si>
    <t>End Year 1 Value</t>
  </si>
  <si>
    <t>End Year 2 Value</t>
  </si>
  <si>
    <t>End Year 3 Value</t>
  </si>
  <si>
    <t>End Year 4 Value</t>
  </si>
  <si>
    <t>End Year 5 Value</t>
  </si>
  <si>
    <t>End Year 6 Value</t>
  </si>
  <si>
    <t>End Year 7 Value</t>
  </si>
  <si>
    <t>End Year 8 Value</t>
  </si>
  <si>
    <t>End Year 9 Value</t>
  </si>
  <si>
    <t>End Year 10 Value</t>
  </si>
  <si>
    <t>Band A Council Tax</t>
  </si>
  <si>
    <t>Gross P&amp;L</t>
  </si>
  <si>
    <t>Length</t>
  </si>
  <si>
    <t>feet</t>
  </si>
  <si>
    <t>Residential mooring @</t>
  </si>
  <si>
    <t>/foot per year</t>
  </si>
  <si>
    <t xml:space="preserve">Will depreciate at </t>
  </si>
  <si>
    <t>% per year</t>
  </si>
  <si>
    <t>Cost to buy</t>
  </si>
  <si>
    <t>Fees</t>
  </si>
  <si>
    <t>Purchase Price</t>
  </si>
  <si>
    <t>Deposit</t>
  </si>
  <si>
    <t>Yearly Saving Living on Boat</t>
  </si>
  <si>
    <t>Asset Depreciation</t>
  </si>
  <si>
    <t>Asset Appreciation</t>
  </si>
  <si>
    <t>2 bed semi or flat</t>
  </si>
  <si>
    <t>£995 fees added to M/G</t>
  </si>
  <si>
    <t>House Val</t>
  </si>
  <si>
    <t>Boat Val</t>
  </si>
  <si>
    <t>Summary</t>
  </si>
  <si>
    <t>Gross Variation</t>
  </si>
  <si>
    <t>End of Yr 1</t>
  </si>
  <si>
    <t>End of Yr 2</t>
  </si>
  <si>
    <t>End of Yr 3</t>
  </si>
  <si>
    <t>End of Yr 4</t>
  </si>
  <si>
    <t>End of Yr 5</t>
  </si>
  <si>
    <t>End of Yr 6</t>
  </si>
  <si>
    <t>End of Yr 7</t>
  </si>
  <si>
    <t>End of Yr 8</t>
  </si>
  <si>
    <t>End of Yr 9</t>
  </si>
  <si>
    <t>End of Yr 10</t>
  </si>
  <si>
    <t>Water</t>
  </si>
  <si>
    <t>Pro-Rata Boat Safety Certificate (every 4 years)</t>
  </si>
  <si>
    <t>Mort Balance</t>
  </si>
  <si>
    <t>Cap repayment mortgage at 4%</t>
  </si>
  <si>
    <t>The Money Muppet's View</t>
  </si>
  <si>
    <t xml:space="preserve">Additional gross cost to live in a Narrowboat for ten years: </t>
  </si>
  <si>
    <t>Income</t>
  </si>
  <si>
    <t>Variation Adjusted for Lower Living Costs</t>
  </si>
  <si>
    <t>Annual Percentage Capital Increase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</si>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</sst>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6" fontId="0" fillId="2" borderId="1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1" fillId="2" borderId="0" xfId="0" applyFont="1" applyFill="1" applyBorder="1"/>
    <xf numFmtId="6" fontId="0" fillId="2" borderId="0" xfId="0" applyNumberFormat="1" applyFill="1" applyBorder="1" applyAlignment="1">
      <alignment horizontal="right"/>
    </xf>
    <xf numFmtId="6" fontId="0" fillId="2" borderId="0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0" fillId="2" borderId="9" xfId="0" applyFill="1" applyBorder="1"/>
    <xf numFmtId="6" fontId="0" fillId="2" borderId="1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5" fillId="0" borderId="0" xfId="0" applyFont="1"/>
    <xf numFmtId="6" fontId="6" fillId="0" borderId="0" xfId="0" applyNumberFormat="1" applyFont="1"/>
    <xf numFmtId="0" fontId="7" fillId="0" borderId="0" xfId="0" applyFont="1"/>
    <xf numFmtId="164" fontId="0" fillId="2" borderId="0" xfId="0" applyNumberFormat="1" applyFill="1" applyBorder="1"/>
    <xf numFmtId="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3"/>
  <sheetViews>
    <sheetView tabSelected="1" topLeftCell="A37" zoomScale="80" zoomScaleNormal="80" workbookViewId="0">
      <selection activeCell="J52" sqref="J52"/>
    </sheetView>
  </sheetViews>
  <sheetFormatPr defaultRowHeight="15" x14ac:dyDescent="0.25"/>
  <cols>
    <col min="2" max="2" width="4.5703125" customWidth="1"/>
    <col min="3" max="3" width="19.28515625" customWidth="1"/>
    <col min="6" max="6" width="10.140625" customWidth="1"/>
    <col min="7" max="7" width="10.140625" style="3" bestFit="1" customWidth="1"/>
    <col min="8" max="8" width="16.5703125" bestFit="1" customWidth="1"/>
    <col min="9" max="9" width="16.5703125" customWidth="1"/>
    <col min="12" max="12" width="4.5703125" customWidth="1"/>
    <col min="13" max="13" width="15.5703125" customWidth="1"/>
    <col min="17" max="17" width="9.85546875" bestFit="1" customWidth="1"/>
    <col min="18" max="18" width="12.140625" bestFit="1" customWidth="1"/>
    <col min="19" max="19" width="9.7109375" bestFit="1" customWidth="1"/>
  </cols>
  <sheetData>
    <row r="2" spans="2:20" ht="28.5" x14ac:dyDescent="0.45">
      <c r="B2" s="32" t="s">
        <v>0</v>
      </c>
    </row>
    <row r="3" spans="2:20" ht="21" x14ac:dyDescent="0.35">
      <c r="B3" s="1" t="s">
        <v>65</v>
      </c>
    </row>
    <row r="5" spans="2:20" x14ac:dyDescent="0.25">
      <c r="B5" s="5"/>
      <c r="C5" s="6"/>
      <c r="D5" s="6"/>
      <c r="E5" s="6"/>
      <c r="F5" s="6"/>
      <c r="G5" s="7"/>
      <c r="H5" s="6"/>
      <c r="I5" s="6"/>
      <c r="J5" s="8"/>
      <c r="L5" s="22"/>
      <c r="M5" s="23"/>
      <c r="N5" s="23"/>
      <c r="O5" s="23"/>
      <c r="P5" s="23"/>
      <c r="Q5" s="23"/>
      <c r="R5" s="23"/>
      <c r="S5" s="23"/>
      <c r="T5" s="24"/>
    </row>
    <row r="6" spans="2:20" ht="21" x14ac:dyDescent="0.35">
      <c r="B6" s="9"/>
      <c r="C6" s="10" t="s">
        <v>1</v>
      </c>
      <c r="D6" s="11"/>
      <c r="E6" s="11"/>
      <c r="F6" s="11"/>
      <c r="G6" s="12"/>
      <c r="H6" s="11"/>
      <c r="I6" s="11"/>
      <c r="J6" s="13"/>
      <c r="L6" s="25"/>
      <c r="M6" s="10" t="s">
        <v>2</v>
      </c>
      <c r="N6" s="11"/>
      <c r="O6" s="11"/>
      <c r="P6" s="11"/>
      <c r="Q6" s="11"/>
      <c r="R6" s="11"/>
      <c r="S6" s="11"/>
      <c r="T6" s="26"/>
    </row>
    <row r="7" spans="2:20" x14ac:dyDescent="0.25">
      <c r="B7" s="9"/>
      <c r="C7" s="11"/>
      <c r="D7" s="11"/>
      <c r="E7" s="11"/>
      <c r="F7" s="11"/>
      <c r="G7" s="12"/>
      <c r="H7" s="11"/>
      <c r="I7" s="11"/>
      <c r="J7" s="13"/>
      <c r="L7" s="25"/>
      <c r="M7" s="11"/>
      <c r="N7" s="11"/>
      <c r="O7" s="11"/>
      <c r="P7" s="11"/>
      <c r="Q7" s="11"/>
      <c r="R7" s="11"/>
      <c r="S7" s="11"/>
      <c r="T7" s="26"/>
    </row>
    <row r="8" spans="2:20" x14ac:dyDescent="0.25">
      <c r="B8" s="9"/>
      <c r="C8" s="14" t="s">
        <v>3</v>
      </c>
      <c r="D8" s="11"/>
      <c r="E8" s="11"/>
      <c r="F8" s="11"/>
      <c r="G8" s="12"/>
      <c r="H8" s="11"/>
      <c r="I8" s="11"/>
      <c r="J8" s="13"/>
      <c r="L8" s="25"/>
      <c r="M8" s="14" t="s">
        <v>3</v>
      </c>
      <c r="N8" s="11"/>
      <c r="O8" s="11"/>
      <c r="P8" s="11"/>
      <c r="Q8" s="11"/>
      <c r="R8" s="11"/>
      <c r="S8" s="11"/>
      <c r="T8" s="26"/>
    </row>
    <row r="9" spans="2:20" x14ac:dyDescent="0.25">
      <c r="B9" s="9"/>
      <c r="C9" s="11" t="s">
        <v>32</v>
      </c>
      <c r="D9" s="11"/>
      <c r="E9" s="11"/>
      <c r="F9" s="11"/>
      <c r="G9" s="12">
        <v>60</v>
      </c>
      <c r="H9" s="11" t="s">
        <v>33</v>
      </c>
      <c r="I9" s="11"/>
      <c r="J9" s="13"/>
      <c r="L9" s="25"/>
      <c r="M9" s="11" t="s">
        <v>45</v>
      </c>
      <c r="N9" s="11"/>
      <c r="O9" s="11"/>
      <c r="P9" s="11"/>
      <c r="Q9" s="11"/>
      <c r="R9" s="11"/>
      <c r="S9" s="11"/>
      <c r="T9" s="26"/>
    </row>
    <row r="10" spans="2:20" x14ac:dyDescent="0.25">
      <c r="B10" s="9"/>
      <c r="C10" s="11" t="s">
        <v>34</v>
      </c>
      <c r="D10" s="11"/>
      <c r="E10" s="11"/>
      <c r="F10" s="11"/>
      <c r="G10" s="15">
        <v>20</v>
      </c>
      <c r="H10" s="11" t="s">
        <v>35</v>
      </c>
      <c r="I10" s="11"/>
      <c r="J10" s="13"/>
      <c r="L10" s="25"/>
      <c r="M10" s="11" t="s">
        <v>6</v>
      </c>
      <c r="N10" s="11"/>
      <c r="O10" s="11"/>
      <c r="P10" s="11"/>
      <c r="Q10" s="11"/>
      <c r="R10" s="11"/>
      <c r="S10" s="11"/>
      <c r="T10" s="26"/>
    </row>
    <row r="11" spans="2:20" x14ac:dyDescent="0.25">
      <c r="B11" s="9"/>
      <c r="C11" s="11" t="s">
        <v>36</v>
      </c>
      <c r="D11" s="11"/>
      <c r="E11" s="11"/>
      <c r="F11" s="11"/>
      <c r="G11" s="12">
        <v>2</v>
      </c>
      <c r="H11" s="11" t="s">
        <v>37</v>
      </c>
      <c r="I11" s="11"/>
      <c r="J11" s="13"/>
      <c r="L11" s="25"/>
      <c r="M11" s="11" t="s">
        <v>15</v>
      </c>
      <c r="N11" s="11"/>
      <c r="O11" s="11"/>
      <c r="P11" s="11"/>
      <c r="Q11" s="11"/>
      <c r="R11" s="11"/>
      <c r="S11" s="11"/>
      <c r="T11" s="26"/>
    </row>
    <row r="12" spans="2:20" x14ac:dyDescent="0.25">
      <c r="B12" s="9"/>
      <c r="C12" s="11" t="s">
        <v>30</v>
      </c>
      <c r="D12" s="11"/>
      <c r="E12" s="11"/>
      <c r="F12" s="11"/>
      <c r="G12" s="12"/>
      <c r="H12" s="11"/>
      <c r="I12" s="11"/>
      <c r="J12" s="13"/>
      <c r="L12" s="25"/>
      <c r="M12" s="11" t="s">
        <v>64</v>
      </c>
      <c r="N12" s="11"/>
      <c r="O12" s="11"/>
      <c r="P12" s="11"/>
      <c r="Q12" s="11"/>
      <c r="R12" s="11"/>
      <c r="S12" s="11"/>
      <c r="T12" s="26"/>
    </row>
    <row r="13" spans="2:20" x14ac:dyDescent="0.25">
      <c r="B13" s="9"/>
      <c r="C13" s="11" t="s">
        <v>16</v>
      </c>
      <c r="D13" s="11"/>
      <c r="E13" s="11"/>
      <c r="F13" s="11"/>
      <c r="G13" s="12"/>
      <c r="H13" s="11"/>
      <c r="I13" s="11"/>
      <c r="J13" s="13"/>
      <c r="L13" s="25"/>
      <c r="M13" s="11" t="s">
        <v>46</v>
      </c>
      <c r="N13" s="11"/>
      <c r="O13" s="11"/>
      <c r="P13" s="11"/>
      <c r="Q13" s="11"/>
      <c r="R13" s="11"/>
      <c r="S13" s="11"/>
      <c r="T13" s="26"/>
    </row>
    <row r="14" spans="2:20" x14ac:dyDescent="0.25">
      <c r="B14" s="9"/>
      <c r="C14" s="11"/>
      <c r="D14" s="11"/>
      <c r="E14" s="11"/>
      <c r="F14" s="11"/>
      <c r="G14" s="12"/>
      <c r="H14" s="11"/>
      <c r="I14" s="11"/>
      <c r="J14" s="13"/>
      <c r="L14" s="25"/>
      <c r="M14" s="11"/>
      <c r="N14" s="11"/>
      <c r="O14" s="11"/>
      <c r="P14" s="11"/>
      <c r="Q14" s="11"/>
      <c r="R14" s="11"/>
      <c r="S14" s="11"/>
      <c r="T14" s="26"/>
    </row>
    <row r="15" spans="2:20" x14ac:dyDescent="0.25">
      <c r="B15" s="9"/>
      <c r="C15" s="14" t="s">
        <v>4</v>
      </c>
      <c r="D15" s="11"/>
      <c r="E15" s="11"/>
      <c r="F15" s="11"/>
      <c r="G15" s="12"/>
      <c r="H15" s="11"/>
      <c r="I15" s="11"/>
      <c r="J15" s="13"/>
      <c r="L15" s="25"/>
      <c r="M15" s="14" t="s">
        <v>4</v>
      </c>
      <c r="N15" s="11"/>
      <c r="O15" s="11"/>
      <c r="P15" s="11"/>
      <c r="Q15" s="11"/>
      <c r="R15" s="11"/>
      <c r="S15" s="11"/>
      <c r="T15" s="26"/>
    </row>
    <row r="16" spans="2:20" x14ac:dyDescent="0.25">
      <c r="B16" s="9"/>
      <c r="C16" s="11" t="s">
        <v>38</v>
      </c>
      <c r="D16" s="11"/>
      <c r="E16" s="11"/>
      <c r="F16" s="11"/>
      <c r="G16" s="15">
        <v>35000</v>
      </c>
      <c r="H16" s="11"/>
      <c r="I16" s="11"/>
      <c r="J16" s="13"/>
      <c r="L16" s="25"/>
      <c r="M16" s="11" t="s">
        <v>40</v>
      </c>
      <c r="N16" s="11"/>
      <c r="O16" s="11"/>
      <c r="P16" s="11"/>
      <c r="Q16" s="16">
        <v>100000</v>
      </c>
      <c r="R16" s="16"/>
      <c r="S16" s="11"/>
      <c r="T16" s="26"/>
    </row>
    <row r="17" spans="2:20" x14ac:dyDescent="0.25">
      <c r="B17" s="9"/>
      <c r="C17" s="11" t="s">
        <v>39</v>
      </c>
      <c r="D17" s="11"/>
      <c r="E17" s="11"/>
      <c r="F17" s="11"/>
      <c r="G17" s="15">
        <v>1000</v>
      </c>
      <c r="H17" s="11"/>
      <c r="I17" s="11"/>
      <c r="J17" s="13"/>
      <c r="L17" s="25"/>
      <c r="M17" s="11" t="s">
        <v>41</v>
      </c>
      <c r="N17" s="11"/>
      <c r="O17" s="11"/>
      <c r="P17" s="11"/>
      <c r="Q17" s="16">
        <v>30000</v>
      </c>
      <c r="R17" s="16"/>
      <c r="S17" s="11"/>
      <c r="T17" s="26"/>
    </row>
    <row r="18" spans="2:20" x14ac:dyDescent="0.25">
      <c r="B18" s="9"/>
      <c r="C18" s="11" t="s">
        <v>5</v>
      </c>
      <c r="D18" s="11"/>
      <c r="E18" s="11"/>
      <c r="F18" s="11"/>
      <c r="G18" s="12"/>
      <c r="H18" s="11"/>
      <c r="I18" s="11"/>
      <c r="J18" s="13"/>
      <c r="L18" s="25"/>
      <c r="M18" s="11" t="s">
        <v>11</v>
      </c>
      <c r="N18" s="11"/>
      <c r="O18" s="11"/>
      <c r="P18" s="11"/>
      <c r="Q18" s="16">
        <v>70000</v>
      </c>
      <c r="R18" s="16"/>
      <c r="S18" s="11"/>
      <c r="T18" s="26"/>
    </row>
    <row r="19" spans="2:20" x14ac:dyDescent="0.25">
      <c r="B19" s="9"/>
      <c r="C19" s="11"/>
      <c r="D19" s="11"/>
      <c r="E19" s="11"/>
      <c r="F19" s="11"/>
      <c r="G19" s="12"/>
      <c r="H19" s="11"/>
      <c r="I19" s="11"/>
      <c r="J19" s="13"/>
      <c r="L19" s="25"/>
      <c r="M19" s="11" t="s">
        <v>39</v>
      </c>
      <c r="N19" s="11"/>
      <c r="O19" s="11"/>
      <c r="P19" s="11"/>
      <c r="Q19" s="16">
        <v>5000</v>
      </c>
      <c r="R19" s="16"/>
      <c r="S19" s="11"/>
      <c r="T19" s="26"/>
    </row>
    <row r="20" spans="2:20" x14ac:dyDescent="0.25">
      <c r="B20" s="9"/>
      <c r="C20" s="11"/>
      <c r="D20" s="11"/>
      <c r="E20" s="11"/>
      <c r="F20" s="11"/>
      <c r="G20" s="12"/>
      <c r="H20" s="11"/>
      <c r="I20" s="11"/>
      <c r="J20" s="13"/>
      <c r="L20" s="25"/>
      <c r="M20" s="11"/>
      <c r="N20" s="11"/>
      <c r="O20" s="11"/>
      <c r="P20" s="11"/>
      <c r="Q20" s="11"/>
      <c r="R20" s="11"/>
      <c r="S20" s="11"/>
      <c r="T20" s="26"/>
    </row>
    <row r="21" spans="2:20" x14ac:dyDescent="0.25">
      <c r="B21" s="9"/>
      <c r="C21" s="14" t="s">
        <v>7</v>
      </c>
      <c r="D21" s="11"/>
      <c r="E21" s="11"/>
      <c r="F21" s="11"/>
      <c r="G21" s="12"/>
      <c r="H21" s="11"/>
      <c r="I21" s="11"/>
      <c r="J21" s="13"/>
      <c r="L21" s="25"/>
      <c r="M21" s="14" t="s">
        <v>7</v>
      </c>
      <c r="N21" s="11"/>
      <c r="O21" s="11"/>
      <c r="P21" s="11"/>
      <c r="Q21" s="11"/>
      <c r="R21" s="11"/>
      <c r="S21" s="11"/>
      <c r="T21" s="26"/>
    </row>
    <row r="22" spans="2:20" x14ac:dyDescent="0.25">
      <c r="B22" s="9"/>
      <c r="C22" s="11" t="s">
        <v>18</v>
      </c>
      <c r="D22" s="11"/>
      <c r="E22" s="11"/>
      <c r="F22" s="11"/>
      <c r="G22" s="15">
        <f>((9*60)*1.2)/2</f>
        <v>324</v>
      </c>
      <c r="H22" s="11"/>
      <c r="I22" s="11"/>
      <c r="J22" s="13"/>
      <c r="L22" s="25"/>
      <c r="M22" s="11" t="s">
        <v>11</v>
      </c>
      <c r="N22" s="11"/>
      <c r="O22" s="11"/>
      <c r="P22" s="11"/>
      <c r="Q22" s="16">
        <f>375*12</f>
        <v>4500</v>
      </c>
      <c r="R22" s="16"/>
      <c r="S22" s="11"/>
      <c r="T22" s="26"/>
    </row>
    <row r="23" spans="2:20" x14ac:dyDescent="0.25">
      <c r="B23" s="9"/>
      <c r="C23" s="11" t="s">
        <v>62</v>
      </c>
      <c r="D23" s="11"/>
      <c r="E23" s="11"/>
      <c r="F23" s="11"/>
      <c r="G23" s="15">
        <f>175/4</f>
        <v>43.75</v>
      </c>
      <c r="H23" s="11"/>
      <c r="I23" s="11"/>
      <c r="J23" s="13"/>
      <c r="L23" s="25"/>
      <c r="M23" s="11" t="s">
        <v>8</v>
      </c>
      <c r="N23" s="11"/>
      <c r="O23" s="11"/>
      <c r="P23" s="11"/>
      <c r="Q23" s="16">
        <v>1200</v>
      </c>
      <c r="R23" s="16"/>
      <c r="S23" s="11"/>
      <c r="T23" s="26"/>
    </row>
    <row r="24" spans="2:20" x14ac:dyDescent="0.25">
      <c r="B24" s="9"/>
      <c r="C24" s="11" t="s">
        <v>17</v>
      </c>
      <c r="D24" s="11"/>
      <c r="E24" s="11"/>
      <c r="F24" s="11"/>
      <c r="G24" s="15">
        <v>833</v>
      </c>
      <c r="H24" s="11"/>
      <c r="I24" s="11"/>
      <c r="J24" s="13"/>
      <c r="L24" s="25"/>
      <c r="M24" s="11" t="s">
        <v>13</v>
      </c>
      <c r="N24" s="11"/>
      <c r="O24" s="11"/>
      <c r="P24" s="11"/>
      <c r="Q24" s="16">
        <v>250</v>
      </c>
      <c r="R24" s="16"/>
      <c r="S24" s="11"/>
      <c r="T24" s="26"/>
    </row>
    <row r="25" spans="2:20" x14ac:dyDescent="0.25">
      <c r="B25" s="9"/>
      <c r="C25" s="11" t="s">
        <v>8</v>
      </c>
      <c r="D25" s="11"/>
      <c r="E25" s="11"/>
      <c r="F25" s="11"/>
      <c r="G25" s="15">
        <v>500</v>
      </c>
      <c r="H25" s="11"/>
      <c r="I25" s="11"/>
      <c r="J25" s="13"/>
      <c r="L25" s="25"/>
      <c r="M25" s="11" t="s">
        <v>14</v>
      </c>
      <c r="N25" s="11"/>
      <c r="O25" s="11"/>
      <c r="P25" s="11"/>
      <c r="Q25" s="16">
        <v>1278</v>
      </c>
      <c r="R25" s="16"/>
      <c r="S25" s="11"/>
      <c r="T25" s="26"/>
    </row>
    <row r="26" spans="2:20" x14ac:dyDescent="0.25">
      <c r="B26" s="9"/>
      <c r="C26" s="11" t="s">
        <v>9</v>
      </c>
      <c r="D26" s="11"/>
      <c r="E26" s="11"/>
      <c r="F26" s="11"/>
      <c r="G26" s="15">
        <v>400</v>
      </c>
      <c r="H26" s="11"/>
      <c r="I26" s="11"/>
      <c r="J26" s="13"/>
      <c r="L26" s="25"/>
      <c r="M26" s="11" t="s">
        <v>61</v>
      </c>
      <c r="N26" s="11"/>
      <c r="O26" s="11"/>
      <c r="P26" s="11"/>
      <c r="Q26" s="16">
        <v>400</v>
      </c>
      <c r="R26" s="11"/>
      <c r="S26" s="11"/>
      <c r="T26" s="26"/>
    </row>
    <row r="27" spans="2:20" x14ac:dyDescent="0.25">
      <c r="B27" s="9"/>
      <c r="C27" s="11" t="s">
        <v>10</v>
      </c>
      <c r="D27" s="11"/>
      <c r="E27" s="11"/>
      <c r="F27" s="11"/>
      <c r="G27" s="15">
        <f>20*60</f>
        <v>1200</v>
      </c>
      <c r="H27" s="11"/>
      <c r="I27" s="11"/>
      <c r="J27" s="13"/>
      <c r="L27" s="25"/>
      <c r="M27" s="11"/>
      <c r="N27" s="11"/>
      <c r="O27" s="11"/>
      <c r="P27" s="11"/>
      <c r="Q27" s="11"/>
      <c r="R27" s="11"/>
      <c r="S27" s="11"/>
      <c r="T27" s="26"/>
    </row>
    <row r="28" spans="2:20" x14ac:dyDescent="0.25">
      <c r="B28" s="9"/>
      <c r="C28" s="11" t="s">
        <v>12</v>
      </c>
      <c r="D28" s="11"/>
      <c r="E28" s="11"/>
      <c r="F28" s="11"/>
      <c r="G28" s="15">
        <v>250</v>
      </c>
      <c r="H28" s="11"/>
      <c r="I28" s="11"/>
      <c r="J28" s="13"/>
      <c r="L28" s="25"/>
      <c r="M28" s="11"/>
      <c r="N28" s="11"/>
      <c r="O28" s="11"/>
      <c r="P28" s="11"/>
      <c r="Q28" s="11"/>
      <c r="R28" s="11"/>
      <c r="S28" s="11"/>
      <c r="T28" s="26"/>
    </row>
    <row r="29" spans="2:20" x14ac:dyDescent="0.25">
      <c r="B29" s="9"/>
      <c r="C29" s="11" t="s">
        <v>14</v>
      </c>
      <c r="D29" s="11"/>
      <c r="E29" s="11"/>
      <c r="F29" s="11"/>
      <c r="G29" s="15">
        <v>1096</v>
      </c>
      <c r="H29" s="11"/>
      <c r="I29" s="11"/>
      <c r="J29" s="13"/>
      <c r="L29" s="25"/>
      <c r="M29" s="11"/>
      <c r="N29" s="11"/>
      <c r="O29" s="11"/>
      <c r="P29" s="11"/>
      <c r="Q29" s="11"/>
      <c r="R29" s="11"/>
      <c r="S29" s="11"/>
      <c r="T29" s="26"/>
    </row>
    <row r="30" spans="2:20" ht="15.75" thickBot="1" x14ac:dyDescent="0.3">
      <c r="B30" s="9"/>
      <c r="C30" s="11"/>
      <c r="D30" s="11"/>
      <c r="E30" s="11"/>
      <c r="F30" s="11"/>
      <c r="G30" s="12"/>
      <c r="H30" s="11"/>
      <c r="I30" s="11"/>
      <c r="J30" s="13"/>
      <c r="L30" s="25"/>
      <c r="M30" s="11"/>
      <c r="N30" s="11"/>
      <c r="O30" s="11"/>
      <c r="P30" s="11"/>
      <c r="Q30" s="11"/>
      <c r="R30" s="11"/>
      <c r="S30" s="11"/>
      <c r="T30" s="26"/>
    </row>
    <row r="31" spans="2:20" ht="15.75" thickTop="1" x14ac:dyDescent="0.25">
      <c r="B31" s="9"/>
      <c r="C31" s="11" t="s">
        <v>19</v>
      </c>
      <c r="D31" s="11"/>
      <c r="E31" s="11"/>
      <c r="F31" s="11"/>
      <c r="G31" s="4">
        <f>SUM(G22:G29)</f>
        <v>4646.75</v>
      </c>
      <c r="H31" s="11"/>
      <c r="I31" s="11"/>
      <c r="J31" s="13"/>
      <c r="L31" s="25"/>
      <c r="M31" s="11" t="s">
        <v>19</v>
      </c>
      <c r="N31" s="11"/>
      <c r="O31" s="11"/>
      <c r="P31" s="11"/>
      <c r="Q31" s="21">
        <f>SUM(Q22:Q29)</f>
        <v>7628</v>
      </c>
      <c r="R31" s="16"/>
      <c r="S31" s="11"/>
      <c r="T31" s="26"/>
    </row>
    <row r="32" spans="2:20" ht="15.75" thickBot="1" x14ac:dyDescent="0.3">
      <c r="B32" s="9"/>
      <c r="C32" s="11"/>
      <c r="D32" s="11"/>
      <c r="E32" s="11"/>
      <c r="F32" s="11"/>
      <c r="G32" s="15"/>
      <c r="H32" s="11"/>
      <c r="I32" s="11"/>
      <c r="J32" s="13"/>
      <c r="L32" s="25"/>
      <c r="M32" s="11" t="s">
        <v>69</v>
      </c>
      <c r="N32" s="11"/>
      <c r="O32" s="11"/>
      <c r="P32" s="11"/>
      <c r="Q32" s="35">
        <v>5</v>
      </c>
      <c r="R32" s="16" t="s">
        <v>70</v>
      </c>
      <c r="S32" s="11"/>
      <c r="T32" s="26"/>
    </row>
    <row r="33" spans="2:20" ht="15.75" thickTop="1" x14ac:dyDescent="0.25">
      <c r="B33" s="9"/>
      <c r="C33" s="11" t="s">
        <v>42</v>
      </c>
      <c r="D33" s="11"/>
      <c r="E33" s="11"/>
      <c r="F33" s="11"/>
      <c r="G33" s="4">
        <f>Q31-G31</f>
        <v>2981.25</v>
      </c>
      <c r="H33" s="11"/>
      <c r="I33" s="11"/>
      <c r="J33" s="13"/>
      <c r="L33" s="25"/>
      <c r="M33" s="11"/>
      <c r="N33" s="11"/>
      <c r="O33" s="11"/>
      <c r="P33" s="11"/>
      <c r="Q33" s="16"/>
      <c r="R33" s="16"/>
      <c r="S33" s="11"/>
      <c r="T33" s="26"/>
    </row>
    <row r="34" spans="2:20" x14ac:dyDescent="0.25">
      <c r="B34" s="9"/>
      <c r="C34" s="11"/>
      <c r="D34" s="11"/>
      <c r="E34" s="11"/>
      <c r="F34" s="11"/>
      <c r="G34" s="12"/>
      <c r="H34" s="11"/>
      <c r="I34" s="11"/>
      <c r="J34" s="13"/>
      <c r="L34" s="25"/>
      <c r="M34" s="11"/>
      <c r="N34" s="11"/>
      <c r="O34" s="11"/>
      <c r="P34" s="11"/>
      <c r="Q34" s="11"/>
      <c r="R34" s="11"/>
      <c r="S34" s="11"/>
      <c r="T34" s="26"/>
    </row>
    <row r="35" spans="2:20" x14ac:dyDescent="0.25">
      <c r="B35" s="9"/>
      <c r="C35" s="14" t="s">
        <v>43</v>
      </c>
      <c r="D35" s="11"/>
      <c r="E35" s="11"/>
      <c r="F35" s="11"/>
      <c r="G35" s="12" t="s">
        <v>48</v>
      </c>
      <c r="H35" s="12" t="s">
        <v>31</v>
      </c>
      <c r="I35" s="12" t="s">
        <v>67</v>
      </c>
      <c r="J35" s="13"/>
      <c r="L35" s="25"/>
      <c r="M35" s="14" t="s">
        <v>44</v>
      </c>
      <c r="N35" s="11"/>
      <c r="O35" s="11"/>
      <c r="P35" s="11"/>
      <c r="Q35" s="11" t="s">
        <v>47</v>
      </c>
      <c r="R35" s="11" t="s">
        <v>63</v>
      </c>
      <c r="S35" s="16" t="s">
        <v>31</v>
      </c>
      <c r="T35" s="13"/>
    </row>
    <row r="36" spans="2:20" x14ac:dyDescent="0.25">
      <c r="B36" s="9"/>
      <c r="C36" s="11" t="s">
        <v>20</v>
      </c>
      <c r="D36" s="11"/>
      <c r="E36" s="11"/>
      <c r="F36" s="11"/>
      <c r="G36" s="15">
        <f>35000*0.98</f>
        <v>34300</v>
      </c>
      <c r="H36" s="16">
        <f>G36-$G$16</f>
        <v>-700</v>
      </c>
      <c r="I36" s="16">
        <v>2250</v>
      </c>
      <c r="J36" s="13"/>
      <c r="L36" s="25"/>
      <c r="M36" s="11" t="s">
        <v>20</v>
      </c>
      <c r="N36" s="11"/>
      <c r="O36" s="11"/>
      <c r="P36" s="11"/>
      <c r="Q36" s="16">
        <f>100000*(1+($Q$32/100))</f>
        <v>105000</v>
      </c>
      <c r="R36" s="16">
        <v>70995</v>
      </c>
      <c r="S36" s="16">
        <f>Q36-R36-$Q$17</f>
        <v>4005</v>
      </c>
      <c r="T36" s="13"/>
    </row>
    <row r="37" spans="2:20" x14ac:dyDescent="0.25">
      <c r="B37" s="9"/>
      <c r="C37" s="11" t="s">
        <v>21</v>
      </c>
      <c r="D37" s="11"/>
      <c r="E37" s="11"/>
      <c r="F37" s="11"/>
      <c r="G37" s="15">
        <f>G36*0.98</f>
        <v>33614</v>
      </c>
      <c r="H37" s="16">
        <f t="shared" ref="H37:H45" si="0">G37-$G$16</f>
        <v>-1386</v>
      </c>
      <c r="I37" s="16">
        <f>2250+(I36*1.05)</f>
        <v>4612.5</v>
      </c>
      <c r="J37" s="13"/>
      <c r="L37" s="25"/>
      <c r="M37" s="11" t="s">
        <v>21</v>
      </c>
      <c r="N37" s="11"/>
      <c r="O37" s="11"/>
      <c r="P37" s="11"/>
      <c r="Q37" s="16">
        <f>Q36*(1+($Q$32/100))</f>
        <v>110250</v>
      </c>
      <c r="R37" s="16">
        <v>69307</v>
      </c>
      <c r="S37" s="16">
        <f t="shared" ref="S37:S45" si="1">Q37-R37-$Q$17</f>
        <v>10943</v>
      </c>
      <c r="T37" s="13"/>
    </row>
    <row r="38" spans="2:20" x14ac:dyDescent="0.25">
      <c r="B38" s="9"/>
      <c r="C38" s="11" t="s">
        <v>22</v>
      </c>
      <c r="D38" s="11"/>
      <c r="E38" s="11"/>
      <c r="F38" s="11"/>
      <c r="G38" s="15">
        <f t="shared" ref="G38:G45" si="2">G37*0.98</f>
        <v>32941.72</v>
      </c>
      <c r="H38" s="16">
        <f t="shared" si="0"/>
        <v>-2058.2799999999988</v>
      </c>
      <c r="I38" s="16">
        <f t="shared" ref="I38:I45" si="3">2250+(I37*1.05)</f>
        <v>7093.125</v>
      </c>
      <c r="J38" s="13"/>
      <c r="L38" s="25"/>
      <c r="M38" s="11" t="s">
        <v>22</v>
      </c>
      <c r="N38" s="11"/>
      <c r="O38" s="11"/>
      <c r="P38" s="11"/>
      <c r="Q38" s="16">
        <f t="shared" ref="Q38:Q45" si="4">Q37*(1+($Q$32/100))</f>
        <v>115762.5</v>
      </c>
      <c r="R38" s="16">
        <v>67551</v>
      </c>
      <c r="S38" s="16">
        <f t="shared" si="1"/>
        <v>18211.5</v>
      </c>
      <c r="T38" s="13"/>
    </row>
    <row r="39" spans="2:20" x14ac:dyDescent="0.25">
      <c r="B39" s="9"/>
      <c r="C39" s="11" t="s">
        <v>23</v>
      </c>
      <c r="D39" s="11"/>
      <c r="E39" s="11"/>
      <c r="F39" s="11"/>
      <c r="G39" s="15">
        <f t="shared" si="2"/>
        <v>32282.885600000001</v>
      </c>
      <c r="H39" s="16">
        <f t="shared" si="0"/>
        <v>-2717.1143999999986</v>
      </c>
      <c r="I39" s="16">
        <f t="shared" si="3"/>
        <v>9697.78125</v>
      </c>
      <c r="J39" s="13"/>
      <c r="L39" s="25"/>
      <c r="M39" s="11" t="s">
        <v>23</v>
      </c>
      <c r="N39" s="11"/>
      <c r="O39" s="11"/>
      <c r="P39" s="11"/>
      <c r="Q39" s="16">
        <f t="shared" si="4"/>
        <v>121550.625</v>
      </c>
      <c r="R39" s="16">
        <v>65723</v>
      </c>
      <c r="S39" s="16">
        <f t="shared" si="1"/>
        <v>25827.625</v>
      </c>
      <c r="T39" s="13"/>
    </row>
    <row r="40" spans="2:20" x14ac:dyDescent="0.25">
      <c r="B40" s="9"/>
      <c r="C40" s="11" t="s">
        <v>24</v>
      </c>
      <c r="D40" s="11"/>
      <c r="E40" s="11"/>
      <c r="F40" s="11"/>
      <c r="G40" s="15">
        <f t="shared" si="2"/>
        <v>31637.227888000001</v>
      </c>
      <c r="H40" s="16">
        <f t="shared" si="0"/>
        <v>-3362.7721119999987</v>
      </c>
      <c r="I40" s="16">
        <f t="shared" si="3"/>
        <v>12432.6703125</v>
      </c>
      <c r="J40" s="13"/>
      <c r="L40" s="25"/>
      <c r="M40" s="11" t="s">
        <v>24</v>
      </c>
      <c r="N40" s="11"/>
      <c r="O40" s="11"/>
      <c r="P40" s="11"/>
      <c r="Q40" s="16">
        <f t="shared" si="4"/>
        <v>127628.15625</v>
      </c>
      <c r="R40" s="16">
        <v>63820</v>
      </c>
      <c r="S40" s="16">
        <f t="shared" si="1"/>
        <v>33808.15625</v>
      </c>
      <c r="T40" s="13"/>
    </row>
    <row r="41" spans="2:20" x14ac:dyDescent="0.25">
      <c r="B41" s="9"/>
      <c r="C41" s="11" t="s">
        <v>25</v>
      </c>
      <c r="D41" s="11"/>
      <c r="E41" s="11"/>
      <c r="F41" s="11"/>
      <c r="G41" s="15">
        <f t="shared" si="2"/>
        <v>31004.48333024</v>
      </c>
      <c r="H41" s="16">
        <f t="shared" si="0"/>
        <v>-3995.5166697599998</v>
      </c>
      <c r="I41" s="16">
        <f t="shared" si="3"/>
        <v>15304.303828125001</v>
      </c>
      <c r="J41" s="13"/>
      <c r="L41" s="25"/>
      <c r="M41" s="11" t="s">
        <v>25</v>
      </c>
      <c r="N41" s="11"/>
      <c r="O41" s="11"/>
      <c r="P41" s="11"/>
      <c r="Q41" s="16">
        <f t="shared" si="4"/>
        <v>134009.56406249999</v>
      </c>
      <c r="R41" s="16">
        <v>61840</v>
      </c>
      <c r="S41" s="16">
        <f t="shared" si="1"/>
        <v>42169.564062499994</v>
      </c>
      <c r="T41" s="13"/>
    </row>
    <row r="42" spans="2:20" x14ac:dyDescent="0.25">
      <c r="B42" s="9"/>
      <c r="C42" s="11" t="s">
        <v>26</v>
      </c>
      <c r="D42" s="11"/>
      <c r="E42" s="11"/>
      <c r="F42" s="11"/>
      <c r="G42" s="15">
        <f t="shared" si="2"/>
        <v>30384.393663635201</v>
      </c>
      <c r="H42" s="16">
        <f t="shared" si="0"/>
        <v>-4615.6063363647991</v>
      </c>
      <c r="I42" s="16">
        <f t="shared" si="3"/>
        <v>18319.519019531253</v>
      </c>
      <c r="J42" s="13"/>
      <c r="L42" s="25"/>
      <c r="M42" s="11" t="s">
        <v>26</v>
      </c>
      <c r="N42" s="11"/>
      <c r="O42" s="11"/>
      <c r="P42" s="11"/>
      <c r="Q42" s="16">
        <f t="shared" si="4"/>
        <v>140710.042265625</v>
      </c>
      <c r="R42" s="16">
        <v>59779</v>
      </c>
      <c r="S42" s="16">
        <f t="shared" si="1"/>
        <v>50931.042265625001</v>
      </c>
      <c r="T42" s="13"/>
    </row>
    <row r="43" spans="2:20" x14ac:dyDescent="0.25">
      <c r="B43" s="9"/>
      <c r="C43" s="11" t="s">
        <v>27</v>
      </c>
      <c r="D43" s="11"/>
      <c r="E43" s="11"/>
      <c r="F43" s="11"/>
      <c r="G43" s="15">
        <f t="shared" si="2"/>
        <v>29776.705790362495</v>
      </c>
      <c r="H43" s="16">
        <f t="shared" si="0"/>
        <v>-5223.2942096375045</v>
      </c>
      <c r="I43" s="16">
        <f t="shared" si="3"/>
        <v>21485.494970507818</v>
      </c>
      <c r="J43" s="13"/>
      <c r="L43" s="25"/>
      <c r="M43" s="11" t="s">
        <v>27</v>
      </c>
      <c r="N43" s="11"/>
      <c r="O43" s="11"/>
      <c r="P43" s="11"/>
      <c r="Q43" s="16">
        <f t="shared" si="4"/>
        <v>147745.54437890626</v>
      </c>
      <c r="R43" s="16">
        <v>57634</v>
      </c>
      <c r="S43" s="16">
        <f t="shared" si="1"/>
        <v>60111.544378906256</v>
      </c>
      <c r="T43" s="13"/>
    </row>
    <row r="44" spans="2:20" x14ac:dyDescent="0.25">
      <c r="B44" s="9"/>
      <c r="C44" s="11" t="s">
        <v>28</v>
      </c>
      <c r="D44" s="11"/>
      <c r="E44" s="11"/>
      <c r="F44" s="11"/>
      <c r="G44" s="15">
        <f t="shared" si="2"/>
        <v>29181.171674555244</v>
      </c>
      <c r="H44" s="16">
        <f t="shared" si="0"/>
        <v>-5818.828325444756</v>
      </c>
      <c r="I44" s="16">
        <f t="shared" si="3"/>
        <v>24809.769719033211</v>
      </c>
      <c r="J44" s="13"/>
      <c r="L44" s="25"/>
      <c r="M44" s="11" t="s">
        <v>28</v>
      </c>
      <c r="N44" s="11"/>
      <c r="O44" s="11"/>
      <c r="P44" s="11"/>
      <c r="Q44" s="16">
        <f t="shared" si="4"/>
        <v>155132.82159785158</v>
      </c>
      <c r="R44" s="16">
        <v>55402</v>
      </c>
      <c r="S44" s="16">
        <f t="shared" si="1"/>
        <v>69730.82159785158</v>
      </c>
      <c r="T44" s="13"/>
    </row>
    <row r="45" spans="2:20" x14ac:dyDescent="0.25">
      <c r="B45" s="9"/>
      <c r="C45" s="11" t="s">
        <v>29</v>
      </c>
      <c r="D45" s="11"/>
      <c r="E45" s="11"/>
      <c r="F45" s="11"/>
      <c r="G45" s="15">
        <f t="shared" si="2"/>
        <v>28597.548241064138</v>
      </c>
      <c r="H45" s="16">
        <f t="shared" si="0"/>
        <v>-6402.451758935862</v>
      </c>
      <c r="I45" s="16">
        <f t="shared" si="3"/>
        <v>28300.258204984872</v>
      </c>
      <c r="J45" s="13"/>
      <c r="L45" s="25"/>
      <c r="M45" s="11" t="s">
        <v>29</v>
      </c>
      <c r="N45" s="11"/>
      <c r="O45" s="11"/>
      <c r="P45" s="11"/>
      <c r="Q45" s="16">
        <f t="shared" si="4"/>
        <v>162889.46267774416</v>
      </c>
      <c r="R45" s="16">
        <v>53079</v>
      </c>
      <c r="S45" s="16">
        <f t="shared" si="1"/>
        <v>79810.462677744159</v>
      </c>
      <c r="T45" s="13"/>
    </row>
    <row r="46" spans="2:20" x14ac:dyDescent="0.25">
      <c r="B46" s="17"/>
      <c r="C46" s="18"/>
      <c r="D46" s="18"/>
      <c r="E46" s="18"/>
      <c r="F46" s="18"/>
      <c r="G46" s="19"/>
      <c r="H46" s="18"/>
      <c r="I46" s="18"/>
      <c r="J46" s="20"/>
      <c r="L46" s="27"/>
      <c r="M46" s="28"/>
      <c r="N46" s="28"/>
      <c r="O46" s="28"/>
      <c r="P46" s="28"/>
      <c r="Q46" s="28"/>
      <c r="R46" s="28"/>
      <c r="S46" s="28"/>
      <c r="T46" s="29"/>
    </row>
    <row r="49" spans="2:9" ht="23.25" x14ac:dyDescent="0.35">
      <c r="B49" s="2" t="s">
        <v>49</v>
      </c>
    </row>
    <row r="51" spans="2:9" x14ac:dyDescent="0.25">
      <c r="D51" s="30" t="s">
        <v>50</v>
      </c>
      <c r="F51" s="30" t="s">
        <v>68</v>
      </c>
    </row>
    <row r="52" spans="2:9" x14ac:dyDescent="0.25">
      <c r="C52" t="s">
        <v>51</v>
      </c>
      <c r="D52" s="31">
        <f>S36-H36-I36</f>
        <v>2455</v>
      </c>
      <c r="F52" s="31">
        <f>D52-$G$33</f>
        <v>-526.25</v>
      </c>
    </row>
    <row r="53" spans="2:9" x14ac:dyDescent="0.25">
      <c r="C53" t="s">
        <v>52</v>
      </c>
      <c r="D53" s="31">
        <f t="shared" ref="D53:D61" si="5">S37-H37-I37</f>
        <v>7716.5</v>
      </c>
      <c r="F53" s="31">
        <f t="shared" ref="F53:F61" si="6">D53-$G$33</f>
        <v>4735.25</v>
      </c>
    </row>
    <row r="54" spans="2:9" x14ac:dyDescent="0.25">
      <c r="C54" t="s">
        <v>53</v>
      </c>
      <c r="D54" s="31">
        <f t="shared" si="5"/>
        <v>13176.654999999999</v>
      </c>
      <c r="F54" s="31">
        <f t="shared" si="6"/>
        <v>10195.404999999999</v>
      </c>
    </row>
    <row r="55" spans="2:9" x14ac:dyDescent="0.25">
      <c r="C55" t="s">
        <v>54</v>
      </c>
      <c r="D55" s="31">
        <f t="shared" si="5"/>
        <v>18846.958149999999</v>
      </c>
      <c r="F55" s="31">
        <f t="shared" si="6"/>
        <v>15865.708149999999</v>
      </c>
    </row>
    <row r="56" spans="2:9" x14ac:dyDescent="0.25">
      <c r="C56" t="s">
        <v>55</v>
      </c>
      <c r="D56" s="31">
        <f t="shared" si="5"/>
        <v>24738.2580495</v>
      </c>
      <c r="F56" s="31">
        <f t="shared" si="6"/>
        <v>21757.0080495</v>
      </c>
    </row>
    <row r="57" spans="2:9" x14ac:dyDescent="0.25">
      <c r="C57" t="s">
        <v>56</v>
      </c>
      <c r="D57" s="31">
        <f t="shared" si="5"/>
        <v>30860.776904134993</v>
      </c>
      <c r="F57" s="31">
        <f t="shared" si="6"/>
        <v>27879.526904134993</v>
      </c>
    </row>
    <row r="58" spans="2:9" x14ac:dyDescent="0.25">
      <c r="C58" t="s">
        <v>57</v>
      </c>
      <c r="D58" s="31">
        <f t="shared" si="5"/>
        <v>37227.129582458547</v>
      </c>
      <c r="F58" s="31">
        <f t="shared" si="6"/>
        <v>34245.879582458547</v>
      </c>
    </row>
    <row r="59" spans="2:9" x14ac:dyDescent="0.25">
      <c r="C59" t="s">
        <v>58</v>
      </c>
      <c r="D59" s="31">
        <f t="shared" si="5"/>
        <v>43849.343618035942</v>
      </c>
      <c r="F59" s="31">
        <f t="shared" si="6"/>
        <v>40868.093618035942</v>
      </c>
    </row>
    <row r="60" spans="2:9" x14ac:dyDescent="0.25">
      <c r="C60" t="s">
        <v>59</v>
      </c>
      <c r="D60" s="31">
        <f t="shared" si="5"/>
        <v>50739.880204263129</v>
      </c>
      <c r="F60" s="31">
        <f t="shared" si="6"/>
        <v>47758.630204263129</v>
      </c>
    </row>
    <row r="61" spans="2:9" x14ac:dyDescent="0.25">
      <c r="C61" t="s">
        <v>60</v>
      </c>
      <c r="D61" s="31">
        <f t="shared" si="5"/>
        <v>57912.656231695146</v>
      </c>
      <c r="F61" s="31">
        <f t="shared" si="6"/>
        <v>54931.406231695146</v>
      </c>
    </row>
    <row r="63" spans="2:9" ht="31.5" x14ac:dyDescent="0.5">
      <c r="B63" s="34" t="s">
        <v>66</v>
      </c>
      <c r="H63" s="36">
        <f>F61</f>
        <v>54931.406231695146</v>
      </c>
      <c r="I63" s="33"/>
    </row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 Versus Boat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JuandJay</dc:creator>
  <cp:lastModifiedBy>JuandJay</cp:lastModifiedBy>
  <dcterms:created xsi:type="dcterms:W3CDTF">2014-01-26T16:55:35Z</dcterms:created>
  <dcterms:modified xsi:type="dcterms:W3CDTF">2018-12-27T14:02:42Z</dcterms:modified>
</cp:coreProperties>
</file>