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Country Cost Comparison" sheetId="1" r:id="rId1"/>
  </sheets>
  <definedNames/>
  <calcPr fullCalcOnLoad="1"/>
</workbook>
</file>

<file path=xl/sharedStrings.xml><?xml version="1.0" encoding="utf-8"?>
<sst xmlns="http://schemas.openxmlformats.org/spreadsheetml/2006/main" count="287" uniqueCount="92">
  <si>
    <t>Country Comparisons 2011/2012</t>
  </si>
  <si>
    <t>(All costs have been converted into Euros using the rates below)</t>
  </si>
  <si>
    <r>
      <t xml:space="preserve">For more details and information please visit our website </t>
    </r>
    <r>
      <rPr>
        <sz val="10"/>
        <color indexed="12"/>
        <rFont val="Arial"/>
        <family val="2"/>
      </rPr>
      <t>OurTour.co.uk</t>
    </r>
  </si>
  <si>
    <t>Country</t>
  </si>
  <si>
    <t>Austria</t>
  </si>
  <si>
    <t>Belgium</t>
  </si>
  <si>
    <t>Bosnia &amp; Herzegovina</t>
  </si>
  <si>
    <t>Croatia</t>
  </si>
  <si>
    <t>Czech Republic</t>
  </si>
  <si>
    <t>France</t>
  </si>
  <si>
    <t>Germany</t>
  </si>
  <si>
    <t>Hungary</t>
  </si>
  <si>
    <t>Italy</t>
  </si>
  <si>
    <t>Morocco</t>
  </si>
  <si>
    <t>Portugal</t>
  </si>
  <si>
    <t>Spain</t>
  </si>
  <si>
    <t>Slovenia</t>
  </si>
  <si>
    <t>Switzerland</t>
  </si>
  <si>
    <t>The Netherlands</t>
  </si>
  <si>
    <t>United Kingdom</t>
  </si>
  <si>
    <t>Date Travelled</t>
  </si>
  <si>
    <t>Jul 12</t>
  </si>
  <si>
    <t>Sep 12</t>
  </si>
  <si>
    <t>Jun 12</t>
  </si>
  <si>
    <t>Oct 11/ Apr 12</t>
  </si>
  <si>
    <t>Aug 12</t>
  </si>
  <si>
    <t>May 12</t>
  </si>
  <si>
    <t>Feb 12</t>
  </si>
  <si>
    <t>Dec 11</t>
  </si>
  <si>
    <t>Dec 11/Mar 12</t>
  </si>
  <si>
    <t>No of nights</t>
  </si>
  <si>
    <t>Travel Costs</t>
  </si>
  <si>
    <t>Total Miles</t>
  </si>
  <si>
    <t>Average miles per day</t>
  </si>
  <si>
    <t>Tolls/Vignettes/Extra Insurance</t>
  </si>
  <si>
    <t>  </t>
  </si>
  <si>
    <t>  </t>
  </si>
  <si>
    <t>  </t>
  </si>
  <si>
    <t>  </t>
  </si>
  <si>
    <t>Cost for Vignette/Insurance (days)</t>
  </si>
  <si>
    <t>8€ (10)</t>
  </si>
  <si>
    <t>N/A</t>
  </si>
  <si>
    <t>50€ (5)</t>
  </si>
  <si>
    <t>16€ (10)</t>
  </si>
  <si>
    <t>10.71€ (10)</t>
  </si>
  <si>
    <t>92€ (30)</t>
  </si>
  <si>
    <t>15€ (7)</t>
  </si>
  <si>
    <t>Average Diesel cost</t>
  </si>
  <si>
    <t>Average LPG cost</t>
  </si>
  <si>
    <t>Unknown</t>
  </si>
  <si>
    <t>Not Available</t>
  </si>
  <si>
    <t>Overnight Costs</t>
  </si>
  <si>
    <t>No of free nights</t>
  </si>
  <si>
    <t>No of paid nights</t>
  </si>
  <si>
    <t>Average cost per paid night</t>
  </si>
  <si>
    <t>Average cost for all nights</t>
  </si>
  <si>
    <t>Supermarket Costs</t>
  </si>
  <si>
    <t>1l UHT Milk</t>
  </si>
  <si>
    <t>Loaf of bread</t>
  </si>
  <si>
    <t>250g Mushrooms</t>
  </si>
  <si>
    <t>125g Mozzarella Ball</t>
  </si>
  <si>
    <t>Six Eggs</t>
  </si>
  <si>
    <t>1l Cheap Wine</t>
  </si>
  <si>
    <t>1 Bottle/Can Cheap Beer</t>
  </si>
  <si>
    <t>1.5l Bottled Water</t>
  </si>
  <si>
    <t>0.49€ (5l)</t>
  </si>
  <si>
    <t>0.52€ (5l)</t>
  </si>
  <si>
    <t>4 x Chocolate mouse</t>
  </si>
  <si>
    <t>100g Bar of Cheap Chocolate</t>
  </si>
  <si>
    <t>Eating out Costs</t>
  </si>
  <si>
    <t>Average single ice cream cone</t>
  </si>
  <si>
    <t>Our view of eating out costs</t>
  </si>
  <si>
    <t>Expensive</t>
  </si>
  <si>
    <t>OK/Expensive</t>
  </si>
  <si>
    <t>Cheap</t>
  </si>
  <si>
    <t>OK/Cheap</t>
  </si>
  <si>
    <t>OK</t>
  </si>
  <si>
    <t>Cheap/OK</t>
  </si>
  <si>
    <t>Internet Costs</t>
  </si>
  <si>
    <t xml:space="preserve">Local SIM Bought </t>
  </si>
  <si>
    <t></t>
  </si>
  <si>
    <t></t>
  </si>
  <si>
    <t>Cost for 30 days / data cap</t>
  </si>
  <si>
    <t>33€/5GB</t>
  </si>
  <si>
    <t>55€/3GB  (inc Dongle)</t>
  </si>
  <si>
    <t>20€/5GB</t>
  </si>
  <si>
    <t>18.35€/None (inc Dongle)</t>
  </si>
  <si>
    <t>Summary</t>
  </si>
  <si>
    <t>Total spent</t>
  </si>
  <si>
    <t>Total average cost per night</t>
  </si>
  <si>
    <t>Total average cost minus repairs</t>
  </si>
  <si>
    <t>Euro conversion rate used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</si>
</sst>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#,##0.00[$€-633];[RED]\-#,##0.00[$€-633]"/>
    <numFmt numFmtId="168" formatCode="#,##0.00\ [$€-40B];[RED]\-#,##0.00\ [$€-40B]"/>
    <numFmt numFmtId="169" formatCode="0.00"/>
    <numFmt numFmtId="170" formatCode="0.000"/>
    <numFmt numFmtId="171" formatCode="0.0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right"/>
    </xf>
    <xf numFmtId="164" fontId="2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4" fontId="4" fillId="3" borderId="0" xfId="0" applyFont="1" applyFill="1" applyAlignment="1">
      <alignment horizontal="center" wrapText="1"/>
    </xf>
    <xf numFmtId="164" fontId="4" fillId="3" borderId="0" xfId="0" applyFont="1" applyFill="1" applyAlignment="1">
      <alignment horizontal="right"/>
    </xf>
    <xf numFmtId="164" fontId="0" fillId="2" borderId="0" xfId="0" applyFill="1" applyAlignment="1">
      <alignment wrapText="1"/>
    </xf>
    <xf numFmtId="164" fontId="0" fillId="2" borderId="1" xfId="0" applyFont="1" applyFill="1" applyBorder="1" applyAlignment="1">
      <alignment/>
    </xf>
    <xf numFmtId="165" fontId="0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0" fillId="2" borderId="1" xfId="0" applyFill="1" applyBorder="1" applyAlignment="1">
      <alignment horizontal="center"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1" fillId="4" borderId="0" xfId="0" applyFont="1" applyFill="1" applyAlignment="1">
      <alignment horizontal="right"/>
    </xf>
    <xf numFmtId="164" fontId="2" fillId="2" borderId="0" xfId="0" applyFont="1" applyFill="1" applyAlignment="1">
      <alignment horizontal="center"/>
    </xf>
    <xf numFmtId="164" fontId="5" fillId="2" borderId="0" xfId="0" applyFont="1" applyFill="1" applyAlignment="1">
      <alignment horizontal="right"/>
    </xf>
    <xf numFmtId="164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7" fontId="0" fillId="2" borderId="1" xfId="0" applyFill="1" applyBorder="1" applyAlignment="1">
      <alignment horizontal="center"/>
    </xf>
    <xf numFmtId="164" fontId="2" fillId="2" borderId="0" xfId="0" applyFont="1" applyFill="1" applyAlignment="1">
      <alignment vertical="top" wrapText="1"/>
    </xf>
    <xf numFmtId="164" fontId="2" fillId="2" borderId="0" xfId="0" applyFont="1" applyFill="1" applyAlignment="1">
      <alignment horizontal="center" vertical="top" wrapText="1"/>
    </xf>
    <xf numFmtId="164" fontId="5" fillId="2" borderId="0" xfId="0" applyFont="1" applyFill="1" applyAlignment="1">
      <alignment horizontal="right" vertical="top" wrapText="1"/>
    </xf>
    <xf numFmtId="164" fontId="0" fillId="2" borderId="1" xfId="0" applyFont="1" applyFill="1" applyBorder="1" applyAlignment="1">
      <alignment vertical="top" wrapText="1"/>
    </xf>
    <xf numFmtId="168" fontId="0" fillId="2" borderId="1" xfId="0" applyNumberForma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right" vertical="top" wrapText="1"/>
    </xf>
    <xf numFmtId="167" fontId="0" fillId="2" borderId="0" xfId="0" applyNumberFormat="1" applyFont="1" applyFill="1" applyAlignment="1">
      <alignment horizontal="center" vertical="top" wrapText="1"/>
    </xf>
    <xf numFmtId="164" fontId="0" fillId="4" borderId="0" xfId="0" applyFont="1" applyFill="1" applyAlignment="1">
      <alignment vertical="top" wrapText="1"/>
    </xf>
    <xf numFmtId="167" fontId="0" fillId="4" borderId="0" xfId="0" applyNumberFormat="1" applyFont="1" applyFill="1" applyAlignment="1">
      <alignment horizontal="center" vertical="top" wrapText="1"/>
    </xf>
    <xf numFmtId="167" fontId="0" fillId="4" borderId="0" xfId="0" applyNumberFormat="1" applyFont="1" applyFill="1" applyAlignment="1">
      <alignment vertical="top" wrapText="1"/>
    </xf>
    <xf numFmtId="164" fontId="1" fillId="4" borderId="0" xfId="0" applyFont="1" applyFill="1" applyAlignment="1">
      <alignment horizontal="right"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0" fillId="4" borderId="0" xfId="0" applyFont="1" applyFill="1" applyAlignment="1">
      <alignment horizontal="center" vertical="top" wrapText="1"/>
    </xf>
    <xf numFmtId="164" fontId="0" fillId="2" borderId="0" xfId="0" applyFont="1" applyFill="1" applyAlignment="1">
      <alignment horizontal="center" vertical="top" wrapText="1"/>
    </xf>
    <xf numFmtId="164" fontId="0" fillId="2" borderId="0" xfId="0" applyFont="1" applyFill="1" applyAlignment="1">
      <alignment vertical="top" wrapText="1"/>
    </xf>
    <xf numFmtId="164" fontId="0" fillId="5" borderId="0" xfId="0" applyFont="1" applyFill="1" applyAlignment="1">
      <alignment vertical="top" wrapText="1"/>
    </xf>
    <xf numFmtId="164" fontId="0" fillId="5" borderId="0" xfId="0" applyFont="1" applyFill="1" applyAlignment="1">
      <alignment horizontal="center" vertical="top" wrapText="1"/>
    </xf>
    <xf numFmtId="164" fontId="1" fillId="5" borderId="0" xfId="0" applyFont="1" applyFill="1" applyAlignment="1">
      <alignment horizontal="right" vertical="top" wrapText="1"/>
    </xf>
    <xf numFmtId="169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164" fontId="4" fillId="3" borderId="0" xfId="0" applyFont="1" applyFill="1" applyAlignment="1">
      <alignment vertical="top"/>
    </xf>
    <xf numFmtId="164" fontId="4" fillId="3" borderId="0" xfId="0" applyFont="1" applyFill="1" applyAlignment="1">
      <alignment horizontal="center" vertical="top"/>
    </xf>
    <xf numFmtId="164" fontId="4" fillId="3" borderId="0" xfId="0" applyFont="1" applyFill="1" applyAlignment="1">
      <alignment horizontal="center" vertical="top" wrapText="1"/>
    </xf>
    <xf numFmtId="164" fontId="4" fillId="3" borderId="0" xfId="0" applyFont="1" applyFill="1" applyAlignment="1">
      <alignment horizontal="right" vertical="top"/>
    </xf>
    <xf numFmtId="164" fontId="0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urTour.co.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29.28125" style="1" customWidth="1"/>
    <col min="2" max="7" width="12.57421875" style="1" customWidth="1"/>
    <col min="8" max="8" width="12.28125" style="1" customWidth="1"/>
    <col min="9" max="17" width="11.57421875" style="1" customWidth="1"/>
    <col min="18" max="18" width="29.57421875" style="2" customWidth="1"/>
    <col min="19" max="16384" width="11.57421875" style="1" customWidth="1"/>
  </cols>
  <sheetData>
    <row r="1" spans="1:2" ht="12.75">
      <c r="A1" s="3" t="s">
        <v>0</v>
      </c>
      <c r="B1" s="1" t="s">
        <v>1</v>
      </c>
    </row>
    <row r="2" ht="12.75">
      <c r="A2" s="3"/>
    </row>
    <row r="3" ht="12.75">
      <c r="A3" s="1" t="s">
        <v>2</v>
      </c>
    </row>
    <row r="4" ht="12.75">
      <c r="A4"/>
    </row>
    <row r="5" spans="1:25" ht="12.75">
      <c r="A5" s="4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7" t="s">
        <v>3</v>
      </c>
      <c r="S5" s="8"/>
      <c r="T5" s="8"/>
      <c r="U5" s="8"/>
      <c r="V5" s="8"/>
      <c r="W5" s="8"/>
      <c r="X5" s="8"/>
      <c r="Y5" s="8"/>
    </row>
    <row r="6" spans="1:18" ht="12.75">
      <c r="A6" s="9" t="s">
        <v>20</v>
      </c>
      <c r="B6" s="10" t="s">
        <v>21</v>
      </c>
      <c r="C6" s="10" t="s">
        <v>22</v>
      </c>
      <c r="D6" s="10" t="s">
        <v>21</v>
      </c>
      <c r="E6" s="10" t="s">
        <v>23</v>
      </c>
      <c r="F6" s="10" t="s">
        <v>21</v>
      </c>
      <c r="G6" s="9" t="s">
        <v>24</v>
      </c>
      <c r="H6" s="10" t="s">
        <v>25</v>
      </c>
      <c r="I6" s="10" t="s">
        <v>21</v>
      </c>
      <c r="J6" s="10" t="s">
        <v>26</v>
      </c>
      <c r="K6" s="10" t="s">
        <v>27</v>
      </c>
      <c r="L6" s="10" t="s">
        <v>28</v>
      </c>
      <c r="M6" s="9" t="s">
        <v>29</v>
      </c>
      <c r="N6" s="10" t="s">
        <v>23</v>
      </c>
      <c r="O6" s="10" t="s">
        <v>26</v>
      </c>
      <c r="P6" s="10" t="s">
        <v>22</v>
      </c>
      <c r="Q6" s="10" t="s">
        <v>22</v>
      </c>
      <c r="R6" s="11" t="s">
        <v>20</v>
      </c>
    </row>
    <row r="7" spans="1:18" ht="12.75">
      <c r="A7" s="9" t="s">
        <v>30</v>
      </c>
      <c r="B7" s="12">
        <v>12</v>
      </c>
      <c r="C7" s="12">
        <v>3</v>
      </c>
      <c r="D7" s="12">
        <v>4</v>
      </c>
      <c r="E7" s="12">
        <v>23</v>
      </c>
      <c r="F7" s="12">
        <v>7</v>
      </c>
      <c r="G7" s="12">
        <v>60</v>
      </c>
      <c r="H7" s="12">
        <v>31</v>
      </c>
      <c r="I7" s="12">
        <v>7</v>
      </c>
      <c r="J7" s="12">
        <v>22</v>
      </c>
      <c r="K7" s="12">
        <v>30</v>
      </c>
      <c r="L7" s="12">
        <v>40</v>
      </c>
      <c r="M7" s="12">
        <v>75</v>
      </c>
      <c r="N7" s="12">
        <v>6</v>
      </c>
      <c r="O7" s="12">
        <v>2</v>
      </c>
      <c r="P7" s="12">
        <v>8</v>
      </c>
      <c r="Q7" s="12">
        <v>13</v>
      </c>
      <c r="R7" s="11" t="s">
        <v>30</v>
      </c>
    </row>
    <row r="8" spans="1:18" ht="12.75">
      <c r="A8" s="13"/>
      <c r="B8" s="14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</row>
    <row r="9" spans="1:18" ht="12.75">
      <c r="A9" s="3" t="s">
        <v>31</v>
      </c>
      <c r="B9" s="16"/>
      <c r="C9" s="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31</v>
      </c>
    </row>
    <row r="10" spans="1:18" ht="12.75">
      <c r="A10" s="9" t="s">
        <v>32</v>
      </c>
      <c r="B10" s="18">
        <v>442</v>
      </c>
      <c r="C10" s="18">
        <v>377</v>
      </c>
      <c r="D10" s="18">
        <v>307</v>
      </c>
      <c r="E10" s="18">
        <v>825</v>
      </c>
      <c r="F10" s="18">
        <v>285</v>
      </c>
      <c r="G10" s="18">
        <v>3465</v>
      </c>
      <c r="H10" s="18">
        <v>1755</v>
      </c>
      <c r="I10" s="18">
        <v>567</v>
      </c>
      <c r="J10" s="18">
        <v>927</v>
      </c>
      <c r="K10" s="18">
        <v>1830</v>
      </c>
      <c r="L10" s="18">
        <v>1270</v>
      </c>
      <c r="M10" s="18">
        <v>2850</v>
      </c>
      <c r="N10" s="18">
        <v>230</v>
      </c>
      <c r="O10" s="18">
        <v>37</v>
      </c>
      <c r="P10" s="18">
        <v>356</v>
      </c>
      <c r="Q10" s="18">
        <v>1072</v>
      </c>
      <c r="R10" s="11" t="s">
        <v>32</v>
      </c>
    </row>
    <row r="11" spans="1:18" ht="12.75">
      <c r="A11" s="9" t="s">
        <v>33</v>
      </c>
      <c r="B11" s="19">
        <f>B10/B7</f>
        <v>36.833333333333336</v>
      </c>
      <c r="C11" s="18">
        <v>118</v>
      </c>
      <c r="D11" s="19">
        <f>D10/D7</f>
        <v>76.75</v>
      </c>
      <c r="E11" s="19">
        <f>E10/E7</f>
        <v>35.869565217391305</v>
      </c>
      <c r="F11" s="19">
        <f>F10/F7</f>
        <v>40.714285714285715</v>
      </c>
      <c r="G11" s="19">
        <f>G10/G7</f>
        <v>57.75</v>
      </c>
      <c r="H11" s="19">
        <f>H10/H7</f>
        <v>56.61290322580645</v>
      </c>
      <c r="I11" s="19">
        <f>I10/I7</f>
        <v>81</v>
      </c>
      <c r="J11" s="19">
        <f>J10/J7</f>
        <v>42.13636363636363</v>
      </c>
      <c r="K11" s="19">
        <f>K10/K7</f>
        <v>61</v>
      </c>
      <c r="L11" s="19">
        <f>L10/L7</f>
        <v>31.75</v>
      </c>
      <c r="M11" s="19">
        <f>M10/M7</f>
        <v>38</v>
      </c>
      <c r="N11" s="19">
        <f>N10/N7</f>
        <v>38.333333333333336</v>
      </c>
      <c r="O11" s="19">
        <f>O10/O7</f>
        <v>18.5</v>
      </c>
      <c r="P11" s="19">
        <f>P10/P7</f>
        <v>44.5</v>
      </c>
      <c r="Q11" s="19">
        <f>Q10/Q7</f>
        <v>82.46153846153847</v>
      </c>
      <c r="R11" s="11" t="s">
        <v>33</v>
      </c>
    </row>
    <row r="12" spans="1:18" ht="12.75">
      <c r="A12" s="9" t="s">
        <v>34</v>
      </c>
      <c r="B12" s="20" t="s">
        <v>35</v>
      </c>
      <c r="C12" s="20" t="s">
        <v>36</v>
      </c>
      <c r="D12" s="20" t="s">
        <v>37</v>
      </c>
      <c r="E12" s="20" t="s">
        <v>38</v>
      </c>
      <c r="F12" s="20" t="s">
        <v>35</v>
      </c>
      <c r="G12" s="20" t="s">
        <v>38</v>
      </c>
      <c r="H12" s="20" t="s">
        <v>36</v>
      </c>
      <c r="I12" s="20" t="s">
        <v>35</v>
      </c>
      <c r="J12" s="20" t="s">
        <v>38</v>
      </c>
      <c r="K12" s="20" t="s">
        <v>37</v>
      </c>
      <c r="L12" s="20" t="s">
        <v>38</v>
      </c>
      <c r="M12" s="20" t="s">
        <v>36</v>
      </c>
      <c r="N12" s="20" t="s">
        <v>35</v>
      </c>
      <c r="O12" s="20" t="s">
        <v>38</v>
      </c>
      <c r="P12" s="20" t="s">
        <v>36</v>
      </c>
      <c r="Q12" s="20" t="s">
        <v>36</v>
      </c>
      <c r="R12" s="11" t="s">
        <v>34</v>
      </c>
    </row>
    <row r="13" spans="1:18" ht="12.75">
      <c r="A13" s="9" t="s">
        <v>39</v>
      </c>
      <c r="B13" s="21" t="s">
        <v>40</v>
      </c>
      <c r="C13" s="21" t="s">
        <v>41</v>
      </c>
      <c r="D13" s="21" t="s">
        <v>42</v>
      </c>
      <c r="E13" s="21" t="s">
        <v>41</v>
      </c>
      <c r="F13" s="21" t="s">
        <v>43</v>
      </c>
      <c r="G13" s="21" t="s">
        <v>41</v>
      </c>
      <c r="H13" s="21" t="s">
        <v>41</v>
      </c>
      <c r="I13" s="21" t="s">
        <v>44</v>
      </c>
      <c r="J13" s="21" t="s">
        <v>41</v>
      </c>
      <c r="K13" s="21" t="s">
        <v>45</v>
      </c>
      <c r="L13" s="21" t="s">
        <v>41</v>
      </c>
      <c r="M13" s="21" t="s">
        <v>41</v>
      </c>
      <c r="N13" s="21" t="s">
        <v>46</v>
      </c>
      <c r="O13" s="21" t="s">
        <v>41</v>
      </c>
      <c r="P13" s="21" t="s">
        <v>41</v>
      </c>
      <c r="Q13" s="21" t="s">
        <v>41</v>
      </c>
      <c r="R13" s="11" t="s">
        <v>39</v>
      </c>
    </row>
    <row r="14" spans="1:18" ht="12.75">
      <c r="A14" s="9" t="s">
        <v>47</v>
      </c>
      <c r="B14" s="22">
        <v>1.3639999999999999</v>
      </c>
      <c r="C14" s="22">
        <v>1.5</v>
      </c>
      <c r="D14" s="22">
        <v>1.1400000000000001</v>
      </c>
      <c r="E14" s="22">
        <v>1.39</v>
      </c>
      <c r="F14" s="22">
        <v>1.44</v>
      </c>
      <c r="G14" s="22">
        <v>1.41</v>
      </c>
      <c r="H14" s="22">
        <v>1.47</v>
      </c>
      <c r="I14" s="22">
        <v>1.51</v>
      </c>
      <c r="J14" s="22">
        <v>1.66</v>
      </c>
      <c r="K14" s="22">
        <v>0.8</v>
      </c>
      <c r="L14" s="22">
        <v>1.38</v>
      </c>
      <c r="M14" s="22">
        <v>1.39</v>
      </c>
      <c r="N14" s="22">
        <v>1.31</v>
      </c>
      <c r="O14" s="22">
        <v>1.59</v>
      </c>
      <c r="P14" s="22">
        <v>1.44</v>
      </c>
      <c r="Q14" s="22">
        <v>1.67</v>
      </c>
      <c r="R14" s="11" t="s">
        <v>47</v>
      </c>
    </row>
    <row r="15" spans="1:18" ht="12.75">
      <c r="A15" s="9" t="s">
        <v>48</v>
      </c>
      <c r="B15" s="22" t="s">
        <v>49</v>
      </c>
      <c r="C15" s="12" t="s">
        <v>49</v>
      </c>
      <c r="D15" s="22">
        <v>0.5750000000000001</v>
      </c>
      <c r="E15" s="22" t="s">
        <v>49</v>
      </c>
      <c r="F15" s="22">
        <v>0.71</v>
      </c>
      <c r="G15" s="22">
        <v>0.9</v>
      </c>
      <c r="H15" s="22" t="s">
        <v>49</v>
      </c>
      <c r="I15" s="22" t="s">
        <v>49</v>
      </c>
      <c r="J15" s="22">
        <v>0.82</v>
      </c>
      <c r="K15" s="22" t="s">
        <v>50</v>
      </c>
      <c r="L15" s="22">
        <v>0.75</v>
      </c>
      <c r="M15" s="22">
        <v>0.76</v>
      </c>
      <c r="N15" s="22" t="s">
        <v>49</v>
      </c>
      <c r="O15" s="22" t="s">
        <v>49</v>
      </c>
      <c r="P15" s="22">
        <v>0.74</v>
      </c>
      <c r="Q15" s="22" t="s">
        <v>49</v>
      </c>
      <c r="R15" s="11" t="s">
        <v>48</v>
      </c>
    </row>
    <row r="16" spans="1:18" ht="12.75">
      <c r="A16" s="13"/>
      <c r="B16" s="14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</row>
    <row r="17" spans="1:18" ht="12.75">
      <c r="A17" s="3" t="s">
        <v>51</v>
      </c>
      <c r="B17" s="16"/>
      <c r="C17" s="3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 t="s">
        <v>51</v>
      </c>
    </row>
    <row r="18" spans="1:18" ht="12.75">
      <c r="A18" s="9" t="s">
        <v>52</v>
      </c>
      <c r="B18" s="12">
        <v>9</v>
      </c>
      <c r="C18" s="12">
        <v>2</v>
      </c>
      <c r="D18" s="12">
        <v>0</v>
      </c>
      <c r="E18" s="12">
        <v>1</v>
      </c>
      <c r="F18" s="12">
        <v>2</v>
      </c>
      <c r="G18" s="12">
        <v>38</v>
      </c>
      <c r="H18" s="12">
        <v>15</v>
      </c>
      <c r="I18" s="12">
        <v>4</v>
      </c>
      <c r="J18" s="12">
        <v>16</v>
      </c>
      <c r="K18" s="12">
        <v>0</v>
      </c>
      <c r="L18" s="12">
        <v>30</v>
      </c>
      <c r="M18" s="12">
        <v>50</v>
      </c>
      <c r="N18" s="12">
        <v>0</v>
      </c>
      <c r="O18" s="12">
        <v>0</v>
      </c>
      <c r="P18" s="12">
        <v>4</v>
      </c>
      <c r="Q18" s="12">
        <v>13</v>
      </c>
      <c r="R18" s="11" t="s">
        <v>52</v>
      </c>
    </row>
    <row r="19" spans="1:18" ht="12.75">
      <c r="A19" s="9" t="s">
        <v>53</v>
      </c>
      <c r="B19" s="12">
        <v>3</v>
      </c>
      <c r="C19" s="12">
        <v>1</v>
      </c>
      <c r="D19" s="12">
        <v>4</v>
      </c>
      <c r="E19" s="12">
        <v>22</v>
      </c>
      <c r="F19" s="12">
        <v>5</v>
      </c>
      <c r="G19" s="12">
        <v>22</v>
      </c>
      <c r="H19" s="12">
        <v>16</v>
      </c>
      <c r="I19" s="12">
        <v>3</v>
      </c>
      <c r="J19" s="12">
        <v>6</v>
      </c>
      <c r="K19" s="12">
        <v>30</v>
      </c>
      <c r="L19" s="12">
        <v>10</v>
      </c>
      <c r="M19" s="12">
        <v>25</v>
      </c>
      <c r="N19" s="12">
        <v>6</v>
      </c>
      <c r="O19" s="12">
        <v>2</v>
      </c>
      <c r="P19" s="12">
        <v>4</v>
      </c>
      <c r="Q19" s="12">
        <v>0</v>
      </c>
      <c r="R19" s="11" t="s">
        <v>53</v>
      </c>
    </row>
    <row r="20" spans="1:18" ht="12.75">
      <c r="A20" s="9" t="s">
        <v>54</v>
      </c>
      <c r="B20" s="23">
        <f>((B18+B19)*B21)/B19</f>
        <v>20.6</v>
      </c>
      <c r="C20" s="22">
        <v>0.7</v>
      </c>
      <c r="D20" s="23">
        <f>((D18+D19)*D21)/D19</f>
        <v>13.63</v>
      </c>
      <c r="E20" s="23">
        <f>((E18+E19)*E21)/E19</f>
        <v>20.553636363636365</v>
      </c>
      <c r="F20" s="23">
        <f>((F18+F19)*F21)/F19</f>
        <v>14.588</v>
      </c>
      <c r="G20" s="23">
        <f>((G18+G19)*G21)/G19</f>
        <v>10.227272727272727</v>
      </c>
      <c r="H20" s="23">
        <f>((H18+H19)*H21)/H19</f>
        <v>9.6875</v>
      </c>
      <c r="I20" s="23">
        <f>((I18+I19)*I21)/I19</f>
        <v>22.073333333333334</v>
      </c>
      <c r="J20" s="23">
        <f>((J18+J19)*J21)/J19</f>
        <v>12.686666666666667</v>
      </c>
      <c r="K20" s="23">
        <f>((K18+K19)*K21)/K19</f>
        <v>7.79</v>
      </c>
      <c r="L20" s="23">
        <f>((L18+L19)*L21)/L19</f>
        <v>15.919999999999998</v>
      </c>
      <c r="M20" s="23">
        <f>((M18+M19)*M21)/M19</f>
        <v>14.97</v>
      </c>
      <c r="N20" s="23">
        <f>((N18+N19)*N21)/N19</f>
        <v>17.58</v>
      </c>
      <c r="O20" s="23">
        <f>((O18+O19)*O21)/O19</f>
        <v>17.99</v>
      </c>
      <c r="P20" s="23">
        <f>((P18+P19)*P21)/P19</f>
        <v>14.72</v>
      </c>
      <c r="Q20" s="22">
        <v>0</v>
      </c>
      <c r="R20" s="11" t="s">
        <v>54</v>
      </c>
    </row>
    <row r="21" spans="1:18" ht="12.75">
      <c r="A21" s="9" t="s">
        <v>55</v>
      </c>
      <c r="B21" s="22">
        <v>5.15</v>
      </c>
      <c r="C21" s="22">
        <f>0.7/3</f>
        <v>0.23333333333333336</v>
      </c>
      <c r="D21" s="22">
        <v>13.63</v>
      </c>
      <c r="E21" s="22">
        <v>19.66</v>
      </c>
      <c r="F21" s="22">
        <v>10.42</v>
      </c>
      <c r="G21" s="22">
        <v>3.75</v>
      </c>
      <c r="H21" s="22">
        <v>5</v>
      </c>
      <c r="I21" s="22">
        <v>9.46</v>
      </c>
      <c r="J21" s="22">
        <v>3.46</v>
      </c>
      <c r="K21" s="22">
        <v>7.79</v>
      </c>
      <c r="L21" s="22">
        <v>3.98</v>
      </c>
      <c r="M21" s="22">
        <v>4.99</v>
      </c>
      <c r="N21" s="22">
        <v>17.58</v>
      </c>
      <c r="O21" s="22">
        <v>17.99</v>
      </c>
      <c r="P21" s="22">
        <v>7.36</v>
      </c>
      <c r="Q21" s="22">
        <v>0</v>
      </c>
      <c r="R21" s="11" t="s">
        <v>55</v>
      </c>
    </row>
    <row r="22" spans="1:18" ht="12.75">
      <c r="A22" s="13"/>
      <c r="B22" s="14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</row>
    <row r="23" spans="1:18" ht="12.75">
      <c r="A23" s="24" t="s">
        <v>56</v>
      </c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 t="s">
        <v>56</v>
      </c>
    </row>
    <row r="24" spans="1:19" ht="12.75">
      <c r="A24" s="27" t="s">
        <v>57</v>
      </c>
      <c r="B24" s="28">
        <v>0.59</v>
      </c>
      <c r="C24" s="29">
        <v>0.42</v>
      </c>
      <c r="D24" s="29">
        <v>0.65</v>
      </c>
      <c r="E24" s="29">
        <f>5*E47</f>
        <v>0.65</v>
      </c>
      <c r="F24" s="29">
        <v>0.48</v>
      </c>
      <c r="G24" s="29">
        <v>0.55</v>
      </c>
      <c r="H24" s="29">
        <v>0.45</v>
      </c>
      <c r="I24" s="29">
        <v>0.41</v>
      </c>
      <c r="J24" s="29">
        <v>0.59</v>
      </c>
      <c r="K24" s="29">
        <v>0.73</v>
      </c>
      <c r="L24" s="29">
        <v>0.4</v>
      </c>
      <c r="M24" s="29">
        <v>0.5</v>
      </c>
      <c r="N24" s="29">
        <v>0.5700000000000001</v>
      </c>
      <c r="O24" s="29">
        <f>1.35*O47</f>
        <v>1.1205000000000003</v>
      </c>
      <c r="P24" s="29">
        <v>0.45</v>
      </c>
      <c r="Q24" s="29">
        <v>0.58</v>
      </c>
      <c r="R24" s="30" t="s">
        <v>57</v>
      </c>
      <c r="S24" s="31"/>
    </row>
    <row r="25" spans="1:19" ht="12.75">
      <c r="A25" s="9" t="s">
        <v>58</v>
      </c>
      <c r="B25" s="28" t="s">
        <v>41</v>
      </c>
      <c r="C25" s="22">
        <v>0.99</v>
      </c>
      <c r="D25" s="22" t="s">
        <v>41</v>
      </c>
      <c r="E25" s="22">
        <f>5.5*E47</f>
        <v>0.7150000000000001</v>
      </c>
      <c r="F25" s="22" t="s">
        <v>41</v>
      </c>
      <c r="G25" s="22">
        <v>0.33</v>
      </c>
      <c r="H25" s="22">
        <v>1.11</v>
      </c>
      <c r="I25" s="22">
        <v>0.36</v>
      </c>
      <c r="J25" s="22">
        <v>0.56</v>
      </c>
      <c r="K25" s="22">
        <v>0.14</v>
      </c>
      <c r="L25" s="22">
        <v>0.6000000000000001</v>
      </c>
      <c r="M25" s="22">
        <v>0.8</v>
      </c>
      <c r="N25" s="22">
        <v>0.99</v>
      </c>
      <c r="O25" s="22">
        <v>1.47</v>
      </c>
      <c r="P25" s="22">
        <v>0.99</v>
      </c>
      <c r="Q25" s="29">
        <v>1.41</v>
      </c>
      <c r="R25" s="11" t="s">
        <v>58</v>
      </c>
      <c r="S25" s="31"/>
    </row>
    <row r="26" spans="1:19" ht="12.75">
      <c r="A26" s="27" t="s">
        <v>59</v>
      </c>
      <c r="B26" s="28">
        <v>1.49</v>
      </c>
      <c r="C26" s="29" t="s">
        <v>41</v>
      </c>
      <c r="D26" s="29">
        <v>0.65</v>
      </c>
      <c r="E26" s="29">
        <f>10*E47</f>
        <v>1.3</v>
      </c>
      <c r="F26" s="29">
        <v>0.72</v>
      </c>
      <c r="G26" s="29">
        <v>1</v>
      </c>
      <c r="H26" s="29">
        <v>1.49</v>
      </c>
      <c r="I26" s="29" t="s">
        <v>41</v>
      </c>
      <c r="J26" s="29">
        <v>1.69</v>
      </c>
      <c r="K26" s="29">
        <v>1.38</v>
      </c>
      <c r="L26" s="29">
        <v>0.85</v>
      </c>
      <c r="M26" s="29">
        <v>0.89</v>
      </c>
      <c r="N26" s="29">
        <v>0.79</v>
      </c>
      <c r="O26" s="29">
        <f>1.99*O47</f>
        <v>1.6517000000000002</v>
      </c>
      <c r="P26" s="29">
        <v>1.39</v>
      </c>
      <c r="Q26" s="29">
        <v>0.88</v>
      </c>
      <c r="R26" s="30" t="s">
        <v>59</v>
      </c>
      <c r="S26" s="31"/>
    </row>
    <row r="27" spans="1:19" ht="12.75">
      <c r="A27" s="27" t="s">
        <v>60</v>
      </c>
      <c r="B27" s="28">
        <v>0.49</v>
      </c>
      <c r="C27" s="29">
        <v>0.41</v>
      </c>
      <c r="D27" s="29" t="s">
        <v>41</v>
      </c>
      <c r="E27" s="29" t="s">
        <v>41</v>
      </c>
      <c r="F27" s="29" t="s">
        <v>41</v>
      </c>
      <c r="G27" s="29">
        <v>0.98</v>
      </c>
      <c r="H27" s="29">
        <v>0.49</v>
      </c>
      <c r="I27" s="29">
        <v>0.54</v>
      </c>
      <c r="J27" s="29">
        <v>0.59</v>
      </c>
      <c r="K27" s="29" t="s">
        <v>41</v>
      </c>
      <c r="L27" s="29">
        <v>0.8</v>
      </c>
      <c r="M27" s="29">
        <v>0.85</v>
      </c>
      <c r="N27" s="29">
        <v>0.64</v>
      </c>
      <c r="O27" s="29">
        <f>0.79*O47</f>
        <v>0.6557000000000001</v>
      </c>
      <c r="P27" s="29">
        <v>0.49</v>
      </c>
      <c r="Q27" s="29">
        <v>0.58</v>
      </c>
      <c r="R27" s="30" t="s">
        <v>60</v>
      </c>
      <c r="S27" s="31"/>
    </row>
    <row r="28" spans="1:19" ht="12.75">
      <c r="A28" s="27" t="s">
        <v>61</v>
      </c>
      <c r="B28" s="28" t="s">
        <v>41</v>
      </c>
      <c r="C28" s="29" t="s">
        <v>41</v>
      </c>
      <c r="D28" s="29" t="s">
        <v>41</v>
      </c>
      <c r="E28" s="29" t="s">
        <v>41</v>
      </c>
      <c r="F28" s="29" t="s">
        <v>41</v>
      </c>
      <c r="G28" s="29">
        <v>1.3</v>
      </c>
      <c r="H28" s="29" t="s">
        <v>41</v>
      </c>
      <c r="I28" s="29" t="s">
        <v>41</v>
      </c>
      <c r="J28" s="29" t="s">
        <v>41</v>
      </c>
      <c r="K28" s="29">
        <v>0.55</v>
      </c>
      <c r="L28" s="29" t="s">
        <v>41</v>
      </c>
      <c r="M28" s="29" t="s">
        <v>41</v>
      </c>
      <c r="N28" s="29" t="s">
        <v>41</v>
      </c>
      <c r="O28" s="29">
        <f>2.39*O47</f>
        <v>1.9837000000000002</v>
      </c>
      <c r="P28" s="29">
        <v>1.19</v>
      </c>
      <c r="Q28" s="29" t="s">
        <v>41</v>
      </c>
      <c r="R28" s="30" t="s">
        <v>61</v>
      </c>
      <c r="S28" s="31"/>
    </row>
    <row r="29" spans="1:19" ht="12.75">
      <c r="A29" s="27" t="s">
        <v>62</v>
      </c>
      <c r="B29" s="28" t="s">
        <v>41</v>
      </c>
      <c r="C29" s="29" t="s">
        <v>41</v>
      </c>
      <c r="D29" s="29">
        <v>2</v>
      </c>
      <c r="E29" s="29">
        <f>12*E47</f>
        <v>1.56</v>
      </c>
      <c r="F29" s="29" t="s">
        <v>41</v>
      </c>
      <c r="G29" s="29">
        <v>1.15</v>
      </c>
      <c r="H29" s="29">
        <v>0.49</v>
      </c>
      <c r="I29" s="29" t="s">
        <v>41</v>
      </c>
      <c r="J29" s="29">
        <v>0.85</v>
      </c>
      <c r="K29" s="29">
        <v>5.96</v>
      </c>
      <c r="L29" s="29">
        <v>0.49</v>
      </c>
      <c r="M29" s="29">
        <v>0.55</v>
      </c>
      <c r="N29" s="29">
        <v>1.59</v>
      </c>
      <c r="O29" s="29">
        <f>1.83*O47</f>
        <v>1.5189000000000001</v>
      </c>
      <c r="P29" s="29">
        <v>1.99</v>
      </c>
      <c r="Q29" s="29">
        <v>3.24</v>
      </c>
      <c r="R29" s="30" t="s">
        <v>62</v>
      </c>
      <c r="S29" s="31"/>
    </row>
    <row r="30" spans="1:19" ht="12.75">
      <c r="A30" s="27" t="s">
        <v>63</v>
      </c>
      <c r="B30" s="28" t="s">
        <v>41</v>
      </c>
      <c r="C30" s="29" t="s">
        <v>41</v>
      </c>
      <c r="D30" s="29">
        <v>0.48</v>
      </c>
      <c r="E30" s="29">
        <f>5*E47</f>
        <v>0.65</v>
      </c>
      <c r="F30" s="29">
        <v>0.36</v>
      </c>
      <c r="G30" s="29">
        <v>0.38</v>
      </c>
      <c r="H30" s="29">
        <f>(1.99/6)+0.25</f>
        <v>0.5816666666666667</v>
      </c>
      <c r="I30" s="29">
        <v>0.43</v>
      </c>
      <c r="J30" s="29">
        <v>0.48</v>
      </c>
      <c r="K30" s="29">
        <v>0.96</v>
      </c>
      <c r="L30" s="29">
        <v>0.45</v>
      </c>
      <c r="M30" s="29">
        <v>0.49</v>
      </c>
      <c r="N30" s="29" t="s">
        <v>41</v>
      </c>
      <c r="O30" s="29">
        <f>0.49*O47</f>
        <v>0.4067</v>
      </c>
      <c r="P30" s="29">
        <v>0.45</v>
      </c>
      <c r="Q30" s="29">
        <v>1</v>
      </c>
      <c r="R30" s="30" t="s">
        <v>63</v>
      </c>
      <c r="S30" s="31"/>
    </row>
    <row r="31" spans="1:19" ht="12.75">
      <c r="A31" s="27" t="s">
        <v>64</v>
      </c>
      <c r="B31" s="28" t="s">
        <v>41</v>
      </c>
      <c r="C31" s="29">
        <v>0.49</v>
      </c>
      <c r="D31" s="29" t="s">
        <v>41</v>
      </c>
      <c r="E31" s="29" t="s">
        <v>41</v>
      </c>
      <c r="F31" s="29" t="s">
        <v>41</v>
      </c>
      <c r="G31" s="29">
        <v>0.23</v>
      </c>
      <c r="H31" s="29">
        <v>0.6000000000000001</v>
      </c>
      <c r="I31" s="29">
        <v>0.14</v>
      </c>
      <c r="J31" s="29">
        <v>0.19</v>
      </c>
      <c r="K31" s="29">
        <v>0.28</v>
      </c>
      <c r="L31" s="29" t="s">
        <v>65</v>
      </c>
      <c r="M31" s="29" t="s">
        <v>66</v>
      </c>
      <c r="N31" s="29">
        <v>1.79</v>
      </c>
      <c r="O31" s="29">
        <f>0.24*O47</f>
        <v>0.19920000000000002</v>
      </c>
      <c r="P31" s="29" t="s">
        <v>41</v>
      </c>
      <c r="Q31" s="29">
        <v>0.29</v>
      </c>
      <c r="R31" s="30" t="s">
        <v>64</v>
      </c>
      <c r="S31" s="31"/>
    </row>
    <row r="32" spans="1:19" ht="12.75">
      <c r="A32" s="27" t="s">
        <v>67</v>
      </c>
      <c r="B32" s="28" t="s">
        <v>41</v>
      </c>
      <c r="C32" s="29" t="s">
        <v>41</v>
      </c>
      <c r="D32" s="29" t="s">
        <v>41</v>
      </c>
      <c r="E32" s="29">
        <f>9*E47</f>
        <v>1.17</v>
      </c>
      <c r="F32" s="29">
        <v>0.8</v>
      </c>
      <c r="G32" s="29">
        <v>0.88</v>
      </c>
      <c r="H32" s="29" t="s">
        <v>41</v>
      </c>
      <c r="I32" s="29">
        <v>1</v>
      </c>
      <c r="J32" s="29">
        <v>0.89</v>
      </c>
      <c r="K32" s="29">
        <v>0.79</v>
      </c>
      <c r="L32" s="29" t="s">
        <v>41</v>
      </c>
      <c r="M32" s="29" t="s">
        <v>41</v>
      </c>
      <c r="N32" s="29">
        <v>1.25</v>
      </c>
      <c r="O32" s="29">
        <f>1.19*O47</f>
        <v>0.9877</v>
      </c>
      <c r="P32" s="29">
        <v>0.89</v>
      </c>
      <c r="Q32" s="29">
        <v>1.16</v>
      </c>
      <c r="R32" s="30" t="s">
        <v>67</v>
      </c>
      <c r="S32" s="31"/>
    </row>
    <row r="33" spans="1:19" ht="12.75">
      <c r="A33" s="27" t="s">
        <v>68</v>
      </c>
      <c r="B33" s="28">
        <v>0.39</v>
      </c>
      <c r="C33" s="29">
        <v>0.45</v>
      </c>
      <c r="D33" s="29" t="s">
        <v>41</v>
      </c>
      <c r="E33" s="29">
        <f>4*E47</f>
        <v>0.52</v>
      </c>
      <c r="F33" s="29" t="s">
        <v>41</v>
      </c>
      <c r="G33" s="29">
        <v>0.5</v>
      </c>
      <c r="H33" s="29">
        <v>0.54</v>
      </c>
      <c r="I33" s="29" t="s">
        <v>41</v>
      </c>
      <c r="J33" s="29">
        <v>0.55</v>
      </c>
      <c r="K33" s="29" t="s">
        <v>41</v>
      </c>
      <c r="L33" s="29">
        <v>0.39</v>
      </c>
      <c r="M33" s="29">
        <v>0.49</v>
      </c>
      <c r="N33" s="29">
        <v>0.39</v>
      </c>
      <c r="O33" s="29">
        <f>0.99*O47</f>
        <v>0.8217000000000001</v>
      </c>
      <c r="P33" s="29">
        <v>0.39</v>
      </c>
      <c r="Q33" s="29">
        <v>0.41</v>
      </c>
      <c r="R33" s="30" t="s">
        <v>68</v>
      </c>
      <c r="S33" s="31"/>
    </row>
    <row r="34" spans="1:18" ht="12.75">
      <c r="A34" s="32"/>
      <c r="B34" s="33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5"/>
    </row>
    <row r="35" spans="1:18" ht="12.75">
      <c r="A35" s="24" t="s">
        <v>69</v>
      </c>
      <c r="B35" s="25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 t="s">
        <v>69</v>
      </c>
    </row>
    <row r="36" spans="1:18" ht="12.75">
      <c r="A36" s="27" t="s">
        <v>70</v>
      </c>
      <c r="B36" s="29">
        <v>1</v>
      </c>
      <c r="C36" s="36" t="s">
        <v>49</v>
      </c>
      <c r="D36" s="29" t="s">
        <v>49</v>
      </c>
      <c r="E36" s="29">
        <v>0.87</v>
      </c>
      <c r="F36" s="29">
        <v>1</v>
      </c>
      <c r="G36" s="29">
        <v>1.45</v>
      </c>
      <c r="H36" s="29">
        <v>1.1</v>
      </c>
      <c r="I36" s="29">
        <v>0.85</v>
      </c>
      <c r="J36" s="29">
        <v>1.5</v>
      </c>
      <c r="K36" s="29">
        <v>0.92</v>
      </c>
      <c r="L36" s="29">
        <v>1.1</v>
      </c>
      <c r="M36" s="29">
        <v>1.35</v>
      </c>
      <c r="N36" s="29">
        <v>1</v>
      </c>
      <c r="O36" s="29" t="s">
        <v>49</v>
      </c>
      <c r="P36" s="29">
        <v>1</v>
      </c>
      <c r="Q36" s="29" t="s">
        <v>49</v>
      </c>
      <c r="R36" s="30" t="s">
        <v>70</v>
      </c>
    </row>
    <row r="37" spans="1:18" ht="12.75">
      <c r="A37" s="27" t="s">
        <v>71</v>
      </c>
      <c r="B37" s="29" t="s">
        <v>72</v>
      </c>
      <c r="C37" s="36" t="s">
        <v>73</v>
      </c>
      <c r="D37" s="29" t="s">
        <v>74</v>
      </c>
      <c r="E37" s="29" t="s">
        <v>75</v>
      </c>
      <c r="F37" s="29" t="s">
        <v>74</v>
      </c>
      <c r="G37" s="29" t="s">
        <v>76</v>
      </c>
      <c r="H37" s="29" t="s">
        <v>73</v>
      </c>
      <c r="I37" s="29" t="s">
        <v>74</v>
      </c>
      <c r="J37" s="29" t="s">
        <v>72</v>
      </c>
      <c r="K37" s="29" t="s">
        <v>74</v>
      </c>
      <c r="L37" s="29" t="s">
        <v>74</v>
      </c>
      <c r="M37" s="29" t="s">
        <v>74</v>
      </c>
      <c r="N37" s="29" t="s">
        <v>77</v>
      </c>
      <c r="O37" s="29" t="s">
        <v>72</v>
      </c>
      <c r="P37" s="29" t="s">
        <v>76</v>
      </c>
      <c r="Q37" s="29" t="s">
        <v>72</v>
      </c>
      <c r="R37" s="30" t="s">
        <v>71</v>
      </c>
    </row>
    <row r="38" spans="1:18" ht="12.75">
      <c r="A38" s="32"/>
      <c r="B38" s="37"/>
      <c r="C38" s="3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5"/>
    </row>
    <row r="39" spans="1:18" ht="12.75">
      <c r="A39" s="24" t="s">
        <v>78</v>
      </c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6" t="s">
        <v>78</v>
      </c>
    </row>
    <row r="40" spans="1:18" ht="12.75">
      <c r="A40" s="27" t="s">
        <v>79</v>
      </c>
      <c r="B40" s="20" t="s">
        <v>80</v>
      </c>
      <c r="C40" s="20" t="s">
        <v>80</v>
      </c>
      <c r="D40" s="20" t="s">
        <v>80</v>
      </c>
      <c r="E40" s="20" t="s">
        <v>80</v>
      </c>
      <c r="F40" s="20" t="s">
        <v>80</v>
      </c>
      <c r="G40" s="20" t="s">
        <v>81</v>
      </c>
      <c r="H40" s="20" t="s">
        <v>81</v>
      </c>
      <c r="I40" s="20" t="s">
        <v>80</v>
      </c>
      <c r="J40" s="20" t="s">
        <v>81</v>
      </c>
      <c r="K40" s="20" t="s">
        <v>81</v>
      </c>
      <c r="L40" s="20" t="s">
        <v>80</v>
      </c>
      <c r="M40" s="20" t="s">
        <v>80</v>
      </c>
      <c r="N40" s="20" t="s">
        <v>80</v>
      </c>
      <c r="O40" s="20" t="s">
        <v>80</v>
      </c>
      <c r="P40" s="20" t="s">
        <v>80</v>
      </c>
      <c r="Q40" s="20" t="s">
        <v>80</v>
      </c>
      <c r="R40" s="30" t="s">
        <v>79</v>
      </c>
    </row>
    <row r="41" spans="1:18" ht="12.75">
      <c r="A41" s="27" t="s">
        <v>82</v>
      </c>
      <c r="B41" s="36" t="s">
        <v>41</v>
      </c>
      <c r="C41" s="36" t="s">
        <v>41</v>
      </c>
      <c r="D41" s="36" t="s">
        <v>41</v>
      </c>
      <c r="E41" s="36" t="s">
        <v>41</v>
      </c>
      <c r="F41" s="36" t="s">
        <v>41</v>
      </c>
      <c r="G41" s="36" t="s">
        <v>83</v>
      </c>
      <c r="H41" s="36" t="s">
        <v>84</v>
      </c>
      <c r="I41" s="36" t="s">
        <v>41</v>
      </c>
      <c r="J41" s="36" t="s">
        <v>85</v>
      </c>
      <c r="K41" s="36" t="s">
        <v>86</v>
      </c>
      <c r="L41" s="36" t="s">
        <v>41</v>
      </c>
      <c r="M41" s="36" t="s">
        <v>41</v>
      </c>
      <c r="N41" s="36" t="s">
        <v>41</v>
      </c>
      <c r="O41" s="36" t="s">
        <v>41</v>
      </c>
      <c r="P41" s="36" t="s">
        <v>41</v>
      </c>
      <c r="Q41" s="36" t="s">
        <v>41</v>
      </c>
      <c r="R41" s="30" t="s">
        <v>82</v>
      </c>
    </row>
    <row r="42" spans="1:18" ht="12.75">
      <c r="A42" s="40"/>
      <c r="B42" s="41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</row>
    <row r="43" spans="1:18" ht="12.75">
      <c r="A43" s="24" t="s">
        <v>87</v>
      </c>
      <c r="B43" s="25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 t="s">
        <v>87</v>
      </c>
    </row>
    <row r="44" spans="1:18" ht="12.75">
      <c r="A44" s="27" t="s">
        <v>88</v>
      </c>
      <c r="B44" s="29">
        <v>425.7</v>
      </c>
      <c r="C44" s="29">
        <v>149.09</v>
      </c>
      <c r="D44" s="29">
        <v>291.39</v>
      </c>
      <c r="E44" s="29">
        <v>1329.98</v>
      </c>
      <c r="F44" s="29">
        <v>375.22</v>
      </c>
      <c r="G44" s="29">
        <v>4451.38</v>
      </c>
      <c r="H44" s="29">
        <v>1410.57</v>
      </c>
      <c r="I44" s="29">
        <v>392.35</v>
      </c>
      <c r="J44" s="29">
        <v>625.83</v>
      </c>
      <c r="K44" s="29">
        <v>1498.74</v>
      </c>
      <c r="L44" s="29">
        <v>1611.4</v>
      </c>
      <c r="M44" s="29">
        <v>3704.52</v>
      </c>
      <c r="N44" s="29">
        <v>562.81</v>
      </c>
      <c r="O44" s="29">
        <v>110.14</v>
      </c>
      <c r="P44" s="29">
        <v>455.94</v>
      </c>
      <c r="Q44" s="29">
        <v>661.53</v>
      </c>
      <c r="R44" s="30" t="s">
        <v>88</v>
      </c>
    </row>
    <row r="45" spans="1:18" ht="12.75">
      <c r="A45" s="9" t="s">
        <v>89</v>
      </c>
      <c r="B45" s="21">
        <f>B44/B7</f>
        <v>35.475</v>
      </c>
      <c r="C45" s="21">
        <f>C44/C7</f>
        <v>49.696666666666665</v>
      </c>
      <c r="D45" s="21">
        <f>D44/D7</f>
        <v>72.8475</v>
      </c>
      <c r="E45" s="21">
        <f>E44/E7</f>
        <v>57.82521739130435</v>
      </c>
      <c r="F45" s="21">
        <f>F44/F7</f>
        <v>53.60285714285715</v>
      </c>
      <c r="G45" s="21">
        <f>G44/G7</f>
        <v>74.18966666666667</v>
      </c>
      <c r="H45" s="21">
        <f>H44/H7</f>
        <v>45.50225806451613</v>
      </c>
      <c r="I45" s="21">
        <f>I44/I7</f>
        <v>56.050000000000004</v>
      </c>
      <c r="J45" s="21">
        <f>J44/J7</f>
        <v>28.446818181818184</v>
      </c>
      <c r="K45" s="21">
        <f>K44/K7</f>
        <v>49.958</v>
      </c>
      <c r="L45" s="21">
        <f>L44/L7</f>
        <v>40.285000000000004</v>
      </c>
      <c r="M45" s="21">
        <f>M44/M7</f>
        <v>49.3936</v>
      </c>
      <c r="N45" s="21">
        <f>N44/N7</f>
        <v>93.80166666666666</v>
      </c>
      <c r="O45" s="21">
        <f>O44/O7</f>
        <v>55.07</v>
      </c>
      <c r="P45" s="21">
        <f>P44/P7</f>
        <v>56.9925</v>
      </c>
      <c r="Q45" s="21">
        <f>Q44/Q7</f>
        <v>50.886923076923075</v>
      </c>
      <c r="R45" s="11" t="s">
        <v>89</v>
      </c>
    </row>
    <row r="46" spans="1:18" ht="12.75">
      <c r="A46" s="9" t="s">
        <v>90</v>
      </c>
      <c r="B46" s="21" t="s">
        <v>41</v>
      </c>
      <c r="C46" s="18" t="s">
        <v>41</v>
      </c>
      <c r="D46" s="21" t="s">
        <v>41</v>
      </c>
      <c r="E46" s="21" t="s">
        <v>41</v>
      </c>
      <c r="F46" s="21" t="s">
        <v>41</v>
      </c>
      <c r="G46" s="21">
        <v>40.81</v>
      </c>
      <c r="H46" s="21">
        <v>42.18</v>
      </c>
      <c r="I46" s="21" t="s">
        <v>41</v>
      </c>
      <c r="J46" s="21" t="s">
        <v>41</v>
      </c>
      <c r="K46" s="21" t="s">
        <v>41</v>
      </c>
      <c r="L46" s="21" t="s">
        <v>41</v>
      </c>
      <c r="M46" s="21">
        <v>41.52</v>
      </c>
      <c r="N46" s="21" t="s">
        <v>41</v>
      </c>
      <c r="O46" s="21" t="s">
        <v>41</v>
      </c>
      <c r="P46" s="21" t="s">
        <v>41</v>
      </c>
      <c r="Q46" s="21" t="s">
        <v>41</v>
      </c>
      <c r="R46" s="11" t="s">
        <v>90</v>
      </c>
    </row>
    <row r="47" spans="1:18" ht="12.75">
      <c r="A47" s="9" t="s">
        <v>91</v>
      </c>
      <c r="B47" s="12" t="s">
        <v>41</v>
      </c>
      <c r="C47" s="12" t="s">
        <v>41</v>
      </c>
      <c r="D47" s="43">
        <v>0.5</v>
      </c>
      <c r="E47" s="44">
        <v>0.13</v>
      </c>
      <c r="F47" s="44">
        <v>0.04</v>
      </c>
      <c r="G47" s="44" t="s">
        <v>41</v>
      </c>
      <c r="H47" s="44" t="s">
        <v>41</v>
      </c>
      <c r="I47" s="12">
        <v>0.0036000000000000003</v>
      </c>
      <c r="J47" s="44" t="s">
        <v>41</v>
      </c>
      <c r="K47" s="12">
        <v>0.09</v>
      </c>
      <c r="L47" s="12" t="s">
        <v>41</v>
      </c>
      <c r="M47" s="12" t="s">
        <v>41</v>
      </c>
      <c r="N47" s="12" t="s">
        <v>41</v>
      </c>
      <c r="O47" s="12">
        <v>0.83</v>
      </c>
      <c r="P47" s="12" t="s">
        <v>41</v>
      </c>
      <c r="Q47" s="12">
        <v>1.23</v>
      </c>
      <c r="R47" s="11" t="s">
        <v>91</v>
      </c>
    </row>
    <row r="48" spans="1:25" ht="12.75">
      <c r="A48" s="45" t="s">
        <v>3</v>
      </c>
      <c r="B48" s="46" t="s">
        <v>4</v>
      </c>
      <c r="C48" s="46" t="s">
        <v>5</v>
      </c>
      <c r="D48" s="47" t="s">
        <v>6</v>
      </c>
      <c r="E48" s="46" t="s">
        <v>7</v>
      </c>
      <c r="F48" s="47" t="s">
        <v>8</v>
      </c>
      <c r="G48" s="47" t="s">
        <v>9</v>
      </c>
      <c r="H48" s="47" t="s">
        <v>10</v>
      </c>
      <c r="I48" s="47" t="s">
        <v>11</v>
      </c>
      <c r="J48" s="47" t="s">
        <v>12</v>
      </c>
      <c r="K48" s="47" t="s">
        <v>13</v>
      </c>
      <c r="L48" s="47" t="s">
        <v>14</v>
      </c>
      <c r="M48" s="47" t="s">
        <v>15</v>
      </c>
      <c r="N48" s="47" t="s">
        <v>16</v>
      </c>
      <c r="O48" s="47" t="s">
        <v>17</v>
      </c>
      <c r="P48" s="47" t="s">
        <v>18</v>
      </c>
      <c r="Q48" s="47" t="s">
        <v>19</v>
      </c>
      <c r="R48" s="48" t="s">
        <v>3</v>
      </c>
      <c r="S48" s="8"/>
      <c r="T48" s="8"/>
      <c r="U48" s="8"/>
      <c r="V48" s="8"/>
      <c r="W48" s="8"/>
      <c r="X48" s="8"/>
      <c r="Y48" s="8"/>
    </row>
    <row r="49" spans="1:8" ht="12.75">
      <c r="A49" s="49"/>
      <c r="B49" s="49"/>
      <c r="C49" s="49"/>
      <c r="D49" s="49"/>
      <c r="E49" s="49"/>
      <c r="F49" s="49"/>
      <c r="G49" s="49"/>
      <c r="H49" s="50"/>
    </row>
    <row r="50" spans="1:6" ht="12.75">
      <c r="A50" s="49"/>
      <c r="B50" s="49"/>
      <c r="C50" s="49"/>
      <c r="D50" s="49"/>
      <c r="E50" s="49"/>
      <c r="F50" s="49"/>
    </row>
  </sheetData>
  <sheetProtection selectLockedCells="1" selectUnlockedCells="1"/>
  <mergeCells count="4">
    <mergeCell ref="Z5:AA5"/>
    <mergeCell ref="AB5:AC5"/>
    <mergeCell ref="Z48:AA48"/>
    <mergeCell ref="AB48:AC48"/>
  </mergeCells>
  <hyperlinks>
    <hyperlink ref="A3" r:id="rId1" display="OurTour.co.uk"/>
  </hyperlink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2012-07-06T20:02:32Z</dcterms:created>
  <dcterms:modified xsi:type="dcterms:W3CDTF">2013-02-15T17:05:38Z</dcterms:modified>
  <cp:category/>
  <cp:version/>
  <cp:contentType/>
  <cp:contentStatus/>
  <cp:revision>16</cp:revision>
</cp:coreProperties>
</file>